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_Construction_ensembles_Aide_a_la_pierre\B - Calcul Prix de rachat\"/>
    </mc:Choice>
  </mc:AlternateContent>
  <bookViews>
    <workbookView xWindow="0" yWindow="0" windowWidth="28800" windowHeight="12300" activeTab="1"/>
  </bookViews>
  <sheets>
    <sheet name="Droit de préemption" sheetId="2" r:id="rId1"/>
    <sheet name="Indice des prix de la constr." sheetId="3" r:id="rId2"/>
  </sheets>
  <externalReferences>
    <externalReference r:id="rId3"/>
    <externalReference r:id="rId4"/>
    <externalReference r:id="rId5"/>
  </externalReferences>
  <definedNames>
    <definedName name="\X">#REF!</definedName>
    <definedName name="data">#REF!</definedName>
    <definedName name="data_CSide">OFFSET([1]PivDterrh!$A$2,0,0,COUNTA([1]PivDterrh!$A$1:$A$65536)-1,COUNTA([1]PivDterrh!$A$1:$IV$1))</definedName>
    <definedName name="data_CSide_etr">OFFSET([1]PivDetr!$A$2,0,0,COUNTA([1]PivDetr!$A$1:$A$65536)-1,COUNTA([1]PivDetr!$A$1:$IV$1))</definedName>
    <definedName name="data_CSide_etr_tit">OFFSET([1]PivDetr!$A$1,0,0,1,COUNTA([1]PivDetr!$A$1:$IV$1))</definedName>
    <definedName name="data_CSide_lux">OFFSET([1]PivDlux!$A$2,0,0,COUNTA([1]PivDlux!$A$1:$A$65536)-1,COUNTA([1]PivDlux!$A$1:$IV$1))</definedName>
    <definedName name="data_CSide_lux_tit">OFFSET([1]PivDlux!$A$1,0,0,1,COUNTA([1]PivDlux!$A$1:$IV$1))</definedName>
    <definedName name="data_CSide_nat">OFFSET([1]PivDnath!$A$2,0,0,COUNTA([1]PivDnath!$A$1:$A$65536)-1,COUNTA([1]PivDnath!$A$1:$IV$1))</definedName>
    <definedName name="data_CSide_nat_tit">OFFSET([1]PivDnath!$A$1,0,0,1,COUNTA([1]PivDnath!$A$1:$IV$1))</definedName>
    <definedName name="data_CSide_tit">OFFSET([1]PivDterrh!$A$1,0,0,1,COUNTA([1]PivDterrh!$A$1:$IV$1))</definedName>
    <definedName name="data_tit">#REF!</definedName>
    <definedName name="EN_graph">#REF!</definedName>
    <definedName name="fr_graph">#REF!</definedName>
    <definedName name="ind_cor">#REF!</definedName>
    <definedName name="ind_grp">#REF!</definedName>
    <definedName name="ind_pr2">#REF!</definedName>
    <definedName name="ind_pre">#REF!</definedName>
    <definedName name="ind_ser">#REF!</definedName>
    <definedName name="ind_sr2">#REF!</definedName>
    <definedName name="ind_syn">#REF!</definedName>
    <definedName name="ove_ind">#REF!</definedName>
    <definedName name="_xlnm.Print_Area" localSheetId="1">'Indice des prix de la constr.'!$A$1:$I$119</definedName>
    <definedName name="RELEVE">#REF!</definedName>
    <definedName name="T.1.1.">'[2]O. 3'!#REF!</definedName>
    <definedName name="T.1.2.">'[3]2'!#REF!</definedName>
    <definedName name="T.1.2.4.">#REF!</definedName>
    <definedName name="T.1.2.5.">#REF!</definedName>
    <definedName name="T.1.2.6.">#REF!</definedName>
    <definedName name="T.1.2.7.">#REF!</definedName>
    <definedName name="T1ver2">'[2]O. 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3" l="1"/>
  <c r="A62" i="3"/>
  <c r="A64" i="3"/>
  <c r="A66" i="3"/>
  <c r="A68" i="3"/>
  <c r="A71" i="3"/>
  <c r="A73" i="3"/>
  <c r="A75" i="3"/>
  <c r="A77" i="3"/>
  <c r="A79" i="3"/>
  <c r="A82" i="3"/>
  <c r="A84" i="3"/>
  <c r="A86" i="3"/>
  <c r="A88" i="3"/>
  <c r="A90" i="3"/>
  <c r="A93" i="3"/>
  <c r="A95" i="3"/>
  <c r="A97" i="3"/>
  <c r="A99" i="3"/>
  <c r="A103" i="3"/>
  <c r="A105" i="3"/>
  <c r="B12" i="2" l="1"/>
  <c r="B40" i="2" l="1"/>
  <c r="B9" i="2" l="1"/>
  <c r="B31" i="2" l="1"/>
  <c r="B33" i="2" s="1"/>
  <c r="B35" i="2" l="1"/>
  <c r="B42" i="2" l="1"/>
  <c r="B47" i="2" s="1"/>
</calcChain>
</file>

<file path=xl/sharedStrings.xml><?xml version="1.0" encoding="utf-8"?>
<sst xmlns="http://schemas.openxmlformats.org/spreadsheetml/2006/main" count="98" uniqueCount="48">
  <si>
    <t>Situation initiale</t>
  </si>
  <si>
    <t>Edition du 16 juillet 2020 - Situation au mois d'avril 2020</t>
  </si>
  <si>
    <t>INDICATEURS RAPIDES  -  Série A2</t>
  </si>
  <si>
    <t>Indices semestriels des prix de la construction</t>
  </si>
  <si>
    <t>Bâtiments résidentiels et semi-résidentiels</t>
  </si>
  <si>
    <t>1. Indices de synthèse généraux  -  Série rétrospective</t>
  </si>
  <si>
    <t>Base 100 en 1970</t>
  </si>
  <si>
    <t>1.1 Indices semestriels 2000 - 2020</t>
  </si>
  <si>
    <t>1.2 Indices annuels 1940 - 2019</t>
  </si>
  <si>
    <t>Année</t>
  </si>
  <si>
    <t>Semestre</t>
  </si>
  <si>
    <t>Indice semestriel</t>
  </si>
  <si>
    <t>Variation
semestrielle
en %</t>
  </si>
  <si>
    <t>Variation
sur 12 mois
en %</t>
  </si>
  <si>
    <t>Indice moyen annuel</t>
  </si>
  <si>
    <t>Variation annuelle moyenne en %</t>
  </si>
  <si>
    <t>Avril</t>
  </si>
  <si>
    <t>Octobre</t>
  </si>
  <si>
    <t>Note explicative:</t>
  </si>
  <si>
    <t>Les indices postérieurs respectivement à 1980, 1990, 2000 et 2010 sont établis sur les bases 1980, 1990, 2000 et 2010.</t>
  </si>
  <si>
    <t>Les séries rétrospectives des tableaux 1.1 et 1.2 sont rattachées à la base initiale 1970, les coefficients de raccordements étant respectivement 2.4370 (1980), 4.1188 (1990), 5.2913 (2000), et 6.8208 (2010).</t>
  </si>
  <si>
    <t>(Voir aussi: La révision de l'indice des prix de la construction  -  Bulletins du Statec N° 7/1981, N° 5/1991 et N° 5/2011 )</t>
  </si>
  <si>
    <t>Les modifications du taux de la TVA de 10% à 12% au 1.7.83 et de 12% à 15% au 1.1.92 ont apporté des hausses mécaniques de respectivement 1.8% à l'indice d'octobre 1983 et 2.7% à celui d'avril 1992.</t>
  </si>
  <si>
    <t>Le passage de la TVA de 15% à 17% en janvier 2015 reste sans impact sur l’indice qui est basé sur des prix hors TVA.</t>
  </si>
  <si>
    <t>page 1</t>
  </si>
  <si>
    <t>Exercice du droit de préemption</t>
  </si>
  <si>
    <t>Autres moins-values extraordinaires (-)</t>
  </si>
  <si>
    <t>Date de l'acte d'achat</t>
  </si>
  <si>
    <t>Sommes/dettes dues par l'acquéreur au promoteur (-)</t>
  </si>
  <si>
    <t>Date définition du prix du droit de préemption</t>
  </si>
  <si>
    <t>Indice applicable à la date de l'exercice du droit de préemption</t>
  </si>
  <si>
    <t>Indice au moment de l'acte</t>
  </si>
  <si>
    <t>Prix de rachat</t>
  </si>
  <si>
    <t>Valeur résiduelle immeubles par destination (cuisines, meubles encastrés)</t>
  </si>
  <si>
    <t>Sont défalquées toutes sommes dues par l'acquéreur :</t>
  </si>
  <si>
    <t>Valeur des immeubles par destination (cuisine, meubles encastrées)</t>
  </si>
  <si>
    <t>Prix de rachat net</t>
  </si>
  <si>
    <t>Prix de vente initial net réévalué</t>
  </si>
  <si>
    <t>Travaux de rénovation et d'amélioration</t>
  </si>
  <si>
    <t>Champs de saisie pouvant être modifiés</t>
  </si>
  <si>
    <t>Moins-value normale résultant de l'usure (-)</t>
  </si>
  <si>
    <t>Prix de vente initial</t>
  </si>
  <si>
    <t>Taux d'amortissement annuel</t>
  </si>
  <si>
    <t>Date d'acquisition des immeubles par destination (derniers en date)</t>
  </si>
  <si>
    <t>Date de première occupation</t>
  </si>
  <si>
    <t>Indice au moment de la première occupation</t>
  </si>
  <si>
    <t>TVA avancée par l'emphytéote et remboursée par l'AED (-)</t>
  </si>
  <si>
    <t>Primes, bonifications et aides alloués par le promoteur public et l’État à l’acquéreur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</si>
</sst>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name val="Helv"/>
    </font>
    <font>
      <sz val="10"/>
      <name val="Calibri"/>
      <family val="2"/>
      <scheme val="minor"/>
    </font>
    <font>
      <sz val="10"/>
      <name val="Helv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64" fontId="0" fillId="0" borderId="0" xfId="1" applyNumberFormat="1" applyFont="1"/>
    <xf numFmtId="165" fontId="5" fillId="0" borderId="0" xfId="2" applyFont="1" applyAlignment="1">
      <alignment vertical="center"/>
    </xf>
    <xf numFmtId="0" fontId="5" fillId="0" borderId="0" xfId="3" quotePrefix="1" applyFont="1" applyAlignment="1">
      <alignment horizontal="right"/>
    </xf>
    <xf numFmtId="166" fontId="5" fillId="0" borderId="0" xfId="2" applyNumberFormat="1" applyFont="1" applyBorder="1" applyAlignment="1">
      <alignment vertical="center"/>
    </xf>
    <xf numFmtId="0" fontId="5" fillId="0" borderId="0" xfId="4" applyNumberFormat="1" applyFont="1" applyFill="1" applyAlignment="1">
      <alignment horizontal="right"/>
    </xf>
    <xf numFmtId="15" fontId="5" fillId="0" borderId="0" xfId="4" quotePrefix="1" applyNumberFormat="1" applyFont="1" applyFill="1" applyAlignment="1">
      <alignment horizontal="right"/>
    </xf>
    <xf numFmtId="165" fontId="5" fillId="0" borderId="0" xfId="2" applyFont="1" applyBorder="1" applyAlignment="1">
      <alignment vertical="center"/>
    </xf>
    <xf numFmtId="0" fontId="5" fillId="0" borderId="0" xfId="4" applyFont="1" applyFill="1" applyAlignment="1">
      <alignment horizontal="right"/>
    </xf>
    <xf numFmtId="0" fontId="5" fillId="0" borderId="0" xfId="4" quotePrefix="1" applyFont="1" applyFill="1" applyAlignment="1">
      <alignment horizontal="right"/>
    </xf>
    <xf numFmtId="166" fontId="8" fillId="0" borderId="0" xfId="2" applyNumberFormat="1" applyFont="1" applyBorder="1" applyAlignment="1">
      <alignment vertical="center"/>
    </xf>
    <xf numFmtId="165" fontId="8" fillId="0" borderId="0" xfId="2" applyFont="1" applyBorder="1" applyAlignment="1">
      <alignment vertical="center"/>
    </xf>
    <xf numFmtId="165" fontId="8" fillId="0" borderId="0" xfId="2" applyFont="1" applyAlignment="1">
      <alignment horizontal="centerContinuous" vertical="center"/>
    </xf>
    <xf numFmtId="166" fontId="10" fillId="0" borderId="0" xfId="2" applyNumberFormat="1" applyFont="1" applyBorder="1" applyAlignment="1">
      <alignment vertical="center"/>
    </xf>
    <xf numFmtId="165" fontId="10" fillId="0" borderId="0" xfId="2" applyFont="1" applyBorder="1" applyAlignment="1">
      <alignment vertical="center"/>
    </xf>
    <xf numFmtId="165" fontId="11" fillId="0" borderId="0" xfId="2" applyFont="1" applyAlignment="1">
      <alignment horizontal="center" vertical="center"/>
    </xf>
    <xf numFmtId="165" fontId="12" fillId="0" borderId="0" xfId="2" applyFont="1" applyFill="1" applyBorder="1" applyAlignment="1">
      <alignment vertical="center"/>
    </xf>
    <xf numFmtId="165" fontId="5" fillId="0" borderId="0" xfId="2" applyFont="1" applyFill="1" applyBorder="1" applyAlignment="1">
      <alignment vertical="center"/>
    </xf>
    <xf numFmtId="165" fontId="13" fillId="0" borderId="0" xfId="2" applyFont="1" applyFill="1" applyBorder="1" applyAlignment="1">
      <alignment horizontal="center" vertical="center" wrapText="1"/>
    </xf>
    <xf numFmtId="165" fontId="13" fillId="0" borderId="1" xfId="2" applyFont="1" applyBorder="1" applyAlignment="1">
      <alignment horizontal="center" vertical="center" wrapText="1"/>
    </xf>
    <xf numFmtId="165" fontId="5" fillId="0" borderId="2" xfId="2" applyFont="1" applyBorder="1" applyAlignment="1">
      <alignment vertical="center"/>
    </xf>
    <xf numFmtId="165" fontId="5" fillId="0" borderId="3" xfId="2" applyFont="1" applyBorder="1" applyAlignment="1">
      <alignment vertical="center"/>
    </xf>
    <xf numFmtId="165" fontId="5" fillId="0" borderId="4" xfId="2" applyFont="1" applyBorder="1" applyAlignment="1">
      <alignment vertical="center"/>
    </xf>
    <xf numFmtId="0" fontId="13" fillId="0" borderId="0" xfId="3" applyNumberFormat="1" applyFont="1" applyFill="1" applyBorder="1" applyAlignment="1">
      <alignment horizontal="centerContinuous"/>
    </xf>
    <xf numFmtId="0" fontId="13" fillId="0" borderId="5" xfId="3" applyNumberFormat="1" applyFont="1" applyBorder="1" applyAlignment="1">
      <alignment horizontal="center"/>
    </xf>
    <xf numFmtId="0" fontId="13" fillId="0" borderId="0" xfId="3" applyNumberFormat="1" applyFont="1" applyBorder="1" applyAlignment="1">
      <alignment horizontal="centerContinuous"/>
    </xf>
    <xf numFmtId="2" fontId="13" fillId="0" borderId="0" xfId="2" applyNumberFormat="1" applyFont="1" applyBorder="1" applyAlignment="1">
      <alignment horizontal="center" vertical="center"/>
    </xf>
    <xf numFmtId="166" fontId="13" fillId="0" borderId="0" xfId="2" applyNumberFormat="1" applyFont="1" applyBorder="1" applyAlignment="1">
      <alignment horizontal="center" vertical="center"/>
    </xf>
    <xf numFmtId="166" fontId="13" fillId="0" borderId="6" xfId="2" applyNumberFormat="1" applyFont="1" applyBorder="1" applyAlignment="1">
      <alignment horizontal="center" vertical="center"/>
    </xf>
    <xf numFmtId="0" fontId="13" fillId="0" borderId="5" xfId="3" applyNumberFormat="1" applyFont="1" applyBorder="1" applyAlignment="1">
      <alignment horizontal="centerContinuous"/>
    </xf>
    <xf numFmtId="165" fontId="13" fillId="0" borderId="6" xfId="2" applyFont="1" applyBorder="1" applyAlignment="1">
      <alignment vertical="center"/>
    </xf>
    <xf numFmtId="165" fontId="13" fillId="0" borderId="0" xfId="2" applyFont="1" applyFill="1" applyBorder="1" applyAlignment="1">
      <alignment vertical="center"/>
    </xf>
    <xf numFmtId="165" fontId="5" fillId="0" borderId="5" xfId="2" applyFont="1" applyBorder="1" applyAlignment="1">
      <alignment vertical="center"/>
    </xf>
    <xf numFmtId="165" fontId="5" fillId="0" borderId="6" xfId="2" applyFont="1" applyBorder="1" applyAlignment="1">
      <alignment vertical="center"/>
    </xf>
    <xf numFmtId="0" fontId="14" fillId="0" borderId="0" xfId="3" applyNumberFormat="1" applyFont="1" applyFill="1" applyBorder="1" applyAlignment="1">
      <alignment horizontal="centerContinuous"/>
    </xf>
    <xf numFmtId="165" fontId="5" fillId="0" borderId="7" xfId="2" applyFont="1" applyBorder="1" applyAlignment="1">
      <alignment vertical="center"/>
    </xf>
    <xf numFmtId="165" fontId="5" fillId="0" borderId="8" xfId="2" applyFont="1" applyBorder="1" applyAlignment="1">
      <alignment vertical="center"/>
    </xf>
    <xf numFmtId="165" fontId="5" fillId="0" borderId="9" xfId="2" applyFont="1" applyBorder="1" applyAlignment="1">
      <alignment vertical="center"/>
    </xf>
    <xf numFmtId="0" fontId="14" fillId="0" borderId="0" xfId="3" applyNumberFormat="1" applyFont="1" applyBorder="1" applyAlignment="1">
      <alignment horizontal="center"/>
    </xf>
    <xf numFmtId="0" fontId="14" fillId="0" borderId="0" xfId="3" applyNumberFormat="1" applyFont="1" applyBorder="1" applyAlignment="1">
      <alignment horizontal="centerContinuous"/>
    </xf>
    <xf numFmtId="2" fontId="14" fillId="0" borderId="0" xfId="2" applyNumberFormat="1" applyFont="1" applyBorder="1" applyAlignment="1">
      <alignment horizontal="center" vertical="center"/>
    </xf>
    <xf numFmtId="2" fontId="14" fillId="0" borderId="0" xfId="2" applyNumberFormat="1" applyFont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165" fontId="15" fillId="0" borderId="0" xfId="2" applyFont="1" applyBorder="1" applyAlignment="1">
      <alignment vertical="center"/>
    </xf>
    <xf numFmtId="0" fontId="14" fillId="0" borderId="0" xfId="3" quotePrefix="1" applyFont="1" applyAlignment="1">
      <alignment horizontal="left"/>
    </xf>
    <xf numFmtId="0" fontId="17" fillId="0" borderId="0" xfId="0" applyFont="1"/>
    <xf numFmtId="0" fontId="2" fillId="0" borderId="10" xfId="0" applyFont="1" applyBorder="1"/>
    <xf numFmtId="164" fontId="2" fillId="0" borderId="10" xfId="1" applyNumberFormat="1" applyFont="1" applyBorder="1"/>
    <xf numFmtId="0" fontId="0" fillId="0" borderId="0" xfId="0" applyAlignment="1">
      <alignment horizontal="left" indent="2"/>
    </xf>
    <xf numFmtId="2" fontId="3" fillId="0" borderId="0" xfId="1" applyNumberFormat="1" applyFont="1"/>
    <xf numFmtId="43" fontId="3" fillId="0" borderId="0" xfId="1" applyNumberFormat="1" applyFont="1"/>
    <xf numFmtId="0" fontId="0" fillId="0" borderId="0" xfId="0" applyFont="1"/>
    <xf numFmtId="14" fontId="0" fillId="2" borderId="0" xfId="1" applyNumberFormat="1" applyFont="1" applyFill="1"/>
    <xf numFmtId="164" fontId="0" fillId="2" borderId="0" xfId="1" applyNumberFormat="1" applyFont="1" applyFill="1"/>
    <xf numFmtId="9" fontId="0" fillId="2" borderId="11" xfId="5" applyFont="1" applyFill="1" applyBorder="1"/>
    <xf numFmtId="0" fontId="0" fillId="2" borderId="0" xfId="0" applyFill="1"/>
    <xf numFmtId="164" fontId="0" fillId="0" borderId="0" xfId="0" applyNumberFormat="1"/>
    <xf numFmtId="0" fontId="13" fillId="0" borderId="5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NumberFormat="1" applyFont="1" applyFill="1" applyBorder="1" applyAlignment="1">
      <alignment horizontal="centerContinuous"/>
    </xf>
    <xf numFmtId="0" fontId="13" fillId="0" borderId="5" xfId="0" applyNumberFormat="1" applyFont="1" applyBorder="1" applyAlignment="1">
      <alignment horizontal="centerContinuous"/>
    </xf>
    <xf numFmtId="0" fontId="13" fillId="0" borderId="7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centerContinuous"/>
    </xf>
    <xf numFmtId="2" fontId="13" fillId="0" borderId="8" xfId="2" applyNumberFormat="1" applyFont="1" applyBorder="1" applyAlignment="1">
      <alignment horizontal="center" vertical="center"/>
    </xf>
    <xf numFmtId="166" fontId="13" fillId="0" borderId="8" xfId="2" applyNumberFormat="1" applyFont="1" applyBorder="1" applyAlignment="1">
      <alignment horizontal="center" vertical="center"/>
    </xf>
    <xf numFmtId="166" fontId="13" fillId="0" borderId="9" xfId="2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Continuous"/>
    </xf>
    <xf numFmtId="165" fontId="16" fillId="0" borderId="0" xfId="2" applyFont="1" applyBorder="1" applyAlignment="1">
      <alignment horizontal="center" vertical="center"/>
    </xf>
    <xf numFmtId="165" fontId="7" fillId="0" borderId="0" xfId="2" quotePrefix="1" applyFont="1" applyAlignment="1">
      <alignment horizontal="center" vertical="center"/>
    </xf>
    <xf numFmtId="165" fontId="7" fillId="0" borderId="0" xfId="2" applyFont="1" applyAlignment="1">
      <alignment horizontal="center" vertical="center"/>
    </xf>
    <xf numFmtId="165" fontId="9" fillId="0" borderId="0" xfId="2" applyFont="1" applyAlignment="1">
      <alignment horizontal="center" vertical="center"/>
    </xf>
    <xf numFmtId="165" fontId="8" fillId="0" borderId="0" xfId="2" applyFont="1" applyAlignment="1">
      <alignment horizontal="center" vertical="center"/>
    </xf>
    <xf numFmtId="165" fontId="12" fillId="0" borderId="0" xfId="2" applyFont="1" applyAlignment="1">
      <alignment horizontal="center" vertical="center"/>
    </xf>
    <xf numFmtId="165" fontId="5" fillId="0" borderId="0" xfId="2" applyFont="1" applyAlignment="1">
      <alignment horizontal="center" vertical="center"/>
    </xf>
    <xf numFmtId="165" fontId="12" fillId="0" borderId="0" xfId="2" applyFont="1" applyFill="1" applyBorder="1" applyAlignment="1">
      <alignment horizontal="center" vertical="center"/>
    </xf>
    <xf numFmtId="165" fontId="12" fillId="0" borderId="0" xfId="2" applyFont="1" applyBorder="1" applyAlignment="1">
      <alignment horizontal="center" vertical="center"/>
    </xf>
    <xf numFmtId="0" fontId="14" fillId="0" borderId="0" xfId="3" quotePrefix="1" applyFont="1" applyAlignment="1">
      <alignment horizontal="left" vertical="top" wrapText="1"/>
    </xf>
    <xf numFmtId="0" fontId="5" fillId="0" borderId="0" xfId="3" quotePrefix="1" applyFont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_E5010" xfId="4"/>
    <cellStyle name="Normal_INDA2-2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6897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626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N\C\CRemastered_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ZACH\EXCEL\ANNU\CHARTS\GRO13$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HIER2002\NEW_Cahier\Tab1&#224;6_pr&#233;p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 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2"/>
      <sheetName val="3.1"/>
      <sheetName val="3.2"/>
      <sheetName val="3.3"/>
      <sheetName val="4"/>
      <sheetName val="5"/>
      <sheetName val="6.1"/>
      <sheetName val="6.1suite"/>
      <sheetName val="6.2"/>
      <sheetName val="6.2suite"/>
      <sheetName val="6.3"/>
      <sheetName val="6.3su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showGridLines="0" workbookViewId="0">
      <selection activeCell="A14" sqref="A14"/>
    </sheetView>
  </sheetViews>
  <sheetFormatPr defaultRowHeight="15" x14ac:dyDescent="0.25"/>
  <cols>
    <col min="1" max="1" width="80.42578125" customWidth="1"/>
    <col min="2" max="2" width="14.28515625" style="2" bestFit="1" customWidth="1"/>
    <col min="4" max="4" width="77.5703125" bestFit="1" customWidth="1"/>
  </cols>
  <sheetData>
    <row r="2" spans="1:2" x14ac:dyDescent="0.25">
      <c r="A2" s="56" t="s">
        <v>39</v>
      </c>
    </row>
    <row r="3" spans="1:2" ht="15.75" thickBot="1" x14ac:dyDescent="0.3"/>
    <row r="4" spans="1:2" ht="15.75" thickBot="1" x14ac:dyDescent="0.3">
      <c r="A4" t="s">
        <v>42</v>
      </c>
      <c r="B4" s="55">
        <v>0.01</v>
      </c>
    </row>
    <row r="6" spans="1:2" x14ac:dyDescent="0.25">
      <c r="A6" s="46" t="s">
        <v>0</v>
      </c>
    </row>
    <row r="8" spans="1:2" x14ac:dyDescent="0.25">
      <c r="A8" t="s">
        <v>27</v>
      </c>
      <c r="B8" s="53">
        <v>41331</v>
      </c>
    </row>
    <row r="9" spans="1:2" x14ac:dyDescent="0.25">
      <c r="A9" s="1" t="s">
        <v>31</v>
      </c>
      <c r="B9" s="50">
        <f>+IF(MONTH(B8)&gt;9,LOOKUP(2,1/((YEAR(B8))='Indice des prix de la constr.'!A:A),'Indice des prix de la constr.'!C:C),VLOOKUP(YEAR(B8),'Indice des prix de la constr.'!A:I,3,FALSE))</f>
        <v>734.91000000000008</v>
      </c>
    </row>
    <row r="11" spans="1:2" x14ac:dyDescent="0.25">
      <c r="A11" t="s">
        <v>44</v>
      </c>
      <c r="B11" s="53">
        <v>41640</v>
      </c>
    </row>
    <row r="12" spans="1:2" x14ac:dyDescent="0.25">
      <c r="A12" s="1" t="s">
        <v>45</v>
      </c>
      <c r="B12" s="50">
        <f>+IF(MONTH(B11)&gt;9,LOOKUP(2,1/((YEAR(B11))='Indice des prix de la constr.'!A:A),'Indice des prix de la constr.'!C:C),VLOOKUP(YEAR(B11),'Indice des prix de la constr.'!A:I,3,FALSE))</f>
        <v>747.625</v>
      </c>
    </row>
    <row r="14" spans="1:2" x14ac:dyDescent="0.25">
      <c r="A14" t="s">
        <v>41</v>
      </c>
      <c r="B14" s="54">
        <v>400000</v>
      </c>
    </row>
    <row r="15" spans="1:2" x14ac:dyDescent="0.25">
      <c r="A15" s="1"/>
    </row>
    <row r="16" spans="1:2" x14ac:dyDescent="0.25">
      <c r="A16" s="52" t="s">
        <v>46</v>
      </c>
      <c r="B16" s="54">
        <v>0</v>
      </c>
    </row>
    <row r="17" spans="1:2" x14ac:dyDescent="0.25">
      <c r="A17" s="52" t="s">
        <v>47</v>
      </c>
      <c r="B17" s="54">
        <v>0</v>
      </c>
    </row>
    <row r="18" spans="1:2" x14ac:dyDescent="0.25">
      <c r="A18" s="1"/>
    </row>
    <row r="19" spans="1:2" x14ac:dyDescent="0.25">
      <c r="A19" t="s">
        <v>43</v>
      </c>
      <c r="B19" s="53">
        <v>41331</v>
      </c>
    </row>
    <row r="20" spans="1:2" ht="15.75" customHeight="1" x14ac:dyDescent="0.25">
      <c r="A20" t="s">
        <v>35</v>
      </c>
      <c r="B20" s="54">
        <v>15000</v>
      </c>
    </row>
    <row r="21" spans="1:2" ht="15.75" customHeight="1" x14ac:dyDescent="0.25"/>
    <row r="22" spans="1:2" ht="15.75" customHeight="1" x14ac:dyDescent="0.25">
      <c r="A22" t="s">
        <v>43</v>
      </c>
      <c r="B22" s="53"/>
    </row>
    <row r="23" spans="1:2" ht="15.75" customHeight="1" x14ac:dyDescent="0.25">
      <c r="A23" t="s">
        <v>35</v>
      </c>
      <c r="B23" s="54">
        <v>0</v>
      </c>
    </row>
    <row r="24" spans="1:2" ht="15.75" customHeight="1" x14ac:dyDescent="0.25"/>
    <row r="25" spans="1:2" ht="15.75" customHeight="1" x14ac:dyDescent="0.25">
      <c r="A25" t="s">
        <v>43</v>
      </c>
      <c r="B25" s="53"/>
    </row>
    <row r="26" spans="1:2" ht="15.75" customHeight="1" x14ac:dyDescent="0.25">
      <c r="A26" t="s">
        <v>35</v>
      </c>
      <c r="B26" s="54">
        <v>0</v>
      </c>
    </row>
    <row r="27" spans="1:2" ht="15.75" customHeight="1" x14ac:dyDescent="0.25"/>
    <row r="28" spans="1:2" ht="15.75" customHeight="1" x14ac:dyDescent="0.25">
      <c r="A28" s="46" t="s">
        <v>25</v>
      </c>
    </row>
    <row r="29" spans="1:2" ht="15.75" customHeight="1" x14ac:dyDescent="0.25"/>
    <row r="30" spans="1:2" x14ac:dyDescent="0.25">
      <c r="A30" t="s">
        <v>29</v>
      </c>
      <c r="B30" s="53">
        <v>44560</v>
      </c>
    </row>
    <row r="31" spans="1:2" x14ac:dyDescent="0.25">
      <c r="A31" s="1" t="s">
        <v>30</v>
      </c>
      <c r="B31" s="51">
        <f>+IF(MONTH(B30)&gt;9,LOOKUP(2,1/((YEAR(B30))='Indice des prix de la constr.'!A:A),'Indice des prix de la constr.'!C:C),VLOOKUP(YEAR(B30),'Indice des prix de la constr.'!A:I,3,FALSE))</f>
        <v>924.32139408000012</v>
      </c>
    </row>
    <row r="33" spans="1:4" x14ac:dyDescent="0.25">
      <c r="A33" t="s">
        <v>37</v>
      </c>
      <c r="B33" s="2">
        <f>+(B14+B16+B17)/B9*B31</f>
        <v>503093.65450463322</v>
      </c>
    </row>
    <row r="35" spans="1:4" x14ac:dyDescent="0.25">
      <c r="A35" t="s">
        <v>40</v>
      </c>
      <c r="B35" s="2">
        <f>MIN(B33,(B30-B11)/365*B4*B14/B12*B31)</f>
        <v>39562.995633586368</v>
      </c>
      <c r="D35" s="57"/>
    </row>
    <row r="36" spans="1:4" x14ac:dyDescent="0.25">
      <c r="A36" t="s">
        <v>26</v>
      </c>
      <c r="B36" s="54">
        <v>0</v>
      </c>
    </row>
    <row r="38" spans="1:4" x14ac:dyDescent="0.25">
      <c r="A38" s="52" t="s">
        <v>38</v>
      </c>
      <c r="B38" s="54">
        <v>12000</v>
      </c>
    </row>
    <row r="40" spans="1:4" x14ac:dyDescent="0.25">
      <c r="A40" t="s">
        <v>33</v>
      </c>
      <c r="B40" s="2">
        <f>+MAX(B20/10*(10-(B30-B19)/365),0)+MAX(B23/10*(10-(B30-B22)/365),0)+MAX(B26/10*(10-(B30-B25)/365),0)</f>
        <v>1730.1369863013701</v>
      </c>
    </row>
    <row r="42" spans="1:4" x14ac:dyDescent="0.25">
      <c r="A42" s="47" t="s">
        <v>32</v>
      </c>
      <c r="B42" s="48">
        <f>+B33-B35-B36+B38+B40</f>
        <v>477260.79585734825</v>
      </c>
    </row>
    <row r="43" spans="1:4" ht="15.75" customHeight="1" x14ac:dyDescent="0.25"/>
    <row r="44" spans="1:4" ht="15.75" customHeight="1" x14ac:dyDescent="0.25">
      <c r="A44" t="s">
        <v>34</v>
      </c>
    </row>
    <row r="45" spans="1:4" x14ac:dyDescent="0.25">
      <c r="A45" s="49" t="s">
        <v>28</v>
      </c>
      <c r="B45" s="54">
        <v>0</v>
      </c>
    </row>
    <row r="47" spans="1:4" x14ac:dyDescent="0.25">
      <c r="A47" s="47" t="s">
        <v>36</v>
      </c>
      <c r="B47" s="48">
        <f>+B42-B45</f>
        <v>477260.79585734825</v>
      </c>
    </row>
  </sheetData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showGridLines="0" tabSelected="1" topLeftCell="A75" zoomScaleNormal="100" workbookViewId="0">
      <selection activeCell="I109" sqref="I109"/>
    </sheetView>
  </sheetViews>
  <sheetFormatPr defaultColWidth="7.140625" defaultRowHeight="12.75" x14ac:dyDescent="0.25"/>
  <cols>
    <col min="1" max="3" width="13.140625" style="3" customWidth="1"/>
    <col min="4" max="7" width="12.28515625" style="3" customWidth="1"/>
    <col min="8" max="9" width="12.7109375" style="3" customWidth="1"/>
    <col min="10" max="10" width="7.5703125" style="5" bestFit="1" customWidth="1"/>
    <col min="11" max="11" width="16.42578125" style="8" bestFit="1" customWidth="1"/>
    <col min="12" max="12" width="16" style="8" bestFit="1" customWidth="1"/>
    <col min="13" max="16384" width="7.140625" style="8"/>
  </cols>
  <sheetData>
    <row r="1" spans="1:15" x14ac:dyDescent="0.2">
      <c r="I1" s="4" t="s">
        <v>1</v>
      </c>
      <c r="K1" s="6"/>
      <c r="L1" s="7"/>
    </row>
    <row r="2" spans="1:15" x14ac:dyDescent="0.2">
      <c r="K2" s="9"/>
      <c r="L2" s="10"/>
    </row>
    <row r="3" spans="1:15" s="12" customFormat="1" ht="23.25" x14ac:dyDescent="0.2">
      <c r="A3" s="69" t="s">
        <v>2</v>
      </c>
      <c r="B3" s="70"/>
      <c r="C3" s="70"/>
      <c r="D3" s="70"/>
      <c r="E3" s="70"/>
      <c r="F3" s="70"/>
      <c r="G3" s="70"/>
      <c r="H3" s="70"/>
      <c r="I3" s="70"/>
      <c r="J3" s="11"/>
      <c r="K3" s="6"/>
      <c r="L3" s="6"/>
      <c r="N3" s="7"/>
    </row>
    <row r="4" spans="1:15" s="12" customFormat="1" ht="11.2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1"/>
      <c r="K4" s="6"/>
      <c r="L4" s="6"/>
      <c r="N4" s="7"/>
    </row>
    <row r="5" spans="1:15" s="15" customFormat="1" ht="21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14"/>
    </row>
    <row r="6" spans="1:15" s="15" customFormat="1" ht="18.75" x14ac:dyDescent="0.25">
      <c r="A6" s="72" t="s">
        <v>4</v>
      </c>
      <c r="B6" s="72"/>
      <c r="C6" s="72"/>
      <c r="D6" s="72"/>
      <c r="E6" s="72"/>
      <c r="F6" s="72"/>
      <c r="G6" s="72"/>
      <c r="H6" s="72"/>
      <c r="I6" s="72"/>
      <c r="J6" s="14"/>
    </row>
    <row r="7" spans="1:15" s="15" customFormat="1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4"/>
    </row>
    <row r="8" spans="1:15" s="15" customFormat="1" ht="15" customHeight="1" x14ac:dyDescent="0.25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14"/>
    </row>
    <row r="9" spans="1:15" s="15" customFormat="1" ht="15" customHeight="1" x14ac:dyDescent="0.25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14"/>
    </row>
    <row r="10" spans="1:15" ht="15" x14ac:dyDescent="0.25">
      <c r="K10"/>
      <c r="L10"/>
      <c r="M10"/>
      <c r="N10"/>
      <c r="O10"/>
    </row>
    <row r="11" spans="1:15" ht="15" x14ac:dyDescent="0.25">
      <c r="A11" s="17"/>
      <c r="B11" s="17"/>
      <c r="C11" s="17"/>
      <c r="D11" s="18"/>
      <c r="E11" s="75"/>
      <c r="F11" s="75"/>
      <c r="G11" s="75"/>
      <c r="H11" s="75"/>
      <c r="I11" s="75"/>
      <c r="K11"/>
      <c r="L11"/>
      <c r="M11"/>
      <c r="N11"/>
      <c r="O11"/>
    </row>
    <row r="12" spans="1:15" ht="15" x14ac:dyDescent="0.25">
      <c r="A12" s="76" t="s">
        <v>7</v>
      </c>
      <c r="B12" s="76"/>
      <c r="C12" s="76"/>
      <c r="D12" s="76"/>
      <c r="E12" s="76"/>
      <c r="F12" s="19"/>
      <c r="G12" s="76" t="s">
        <v>8</v>
      </c>
      <c r="H12" s="76"/>
      <c r="I12" s="76"/>
      <c r="K12"/>
      <c r="L12"/>
      <c r="M12"/>
      <c r="N12"/>
      <c r="O12"/>
    </row>
    <row r="13" spans="1:15" ht="36" x14ac:dyDescent="0.25">
      <c r="A13" s="20" t="s">
        <v>9</v>
      </c>
      <c r="B13" s="20" t="s">
        <v>10</v>
      </c>
      <c r="C13" s="20" t="s">
        <v>11</v>
      </c>
      <c r="D13" s="20" t="s">
        <v>12</v>
      </c>
      <c r="E13" s="20" t="s">
        <v>13</v>
      </c>
      <c r="F13" s="18"/>
      <c r="G13" s="20" t="s">
        <v>9</v>
      </c>
      <c r="H13" s="20" t="s">
        <v>14</v>
      </c>
      <c r="I13" s="20" t="s">
        <v>15</v>
      </c>
      <c r="K13"/>
      <c r="L13"/>
      <c r="M13"/>
      <c r="N13"/>
      <c r="O13"/>
    </row>
    <row r="14" spans="1:15" ht="15" x14ac:dyDescent="0.25">
      <c r="A14" s="21"/>
      <c r="B14" s="22"/>
      <c r="C14" s="22"/>
      <c r="D14" s="22"/>
      <c r="E14" s="23"/>
      <c r="F14" s="24"/>
      <c r="G14" s="21"/>
      <c r="H14" s="22"/>
      <c r="I14" s="23"/>
      <c r="K14"/>
      <c r="L14"/>
      <c r="M14"/>
      <c r="N14"/>
      <c r="O14"/>
    </row>
    <row r="15" spans="1:15" ht="15" x14ac:dyDescent="0.25">
      <c r="A15" s="25">
        <v>1940</v>
      </c>
      <c r="B15" s="26"/>
      <c r="C15" s="27">
        <v>8.8000000000000007</v>
      </c>
      <c r="D15" s="28"/>
      <c r="E15" s="29"/>
      <c r="F15" s="24"/>
      <c r="G15" s="33"/>
      <c r="H15" s="8"/>
      <c r="I15" s="34"/>
      <c r="K15"/>
      <c r="L15"/>
      <c r="M15"/>
      <c r="N15"/>
      <c r="O15"/>
    </row>
    <row r="16" spans="1:15" ht="15" x14ac:dyDescent="0.25">
      <c r="A16" s="25">
        <v>1945</v>
      </c>
      <c r="B16" s="26"/>
      <c r="C16" s="27">
        <v>44.57</v>
      </c>
      <c r="D16" s="28"/>
      <c r="E16" s="29"/>
      <c r="F16" s="24"/>
      <c r="G16" s="33"/>
      <c r="H16" s="8"/>
      <c r="I16" s="34"/>
      <c r="K16"/>
      <c r="L16"/>
      <c r="M16"/>
      <c r="N16"/>
      <c r="O16"/>
    </row>
    <row r="17" spans="1:15" ht="15" x14ac:dyDescent="0.25">
      <c r="A17" s="25">
        <v>1950</v>
      </c>
      <c r="B17" s="26"/>
      <c r="C17" s="27">
        <v>41.49</v>
      </c>
      <c r="D17" s="28"/>
      <c r="E17" s="29"/>
      <c r="F17" s="24"/>
      <c r="G17" s="33"/>
      <c r="H17" s="8"/>
      <c r="I17" s="34"/>
      <c r="K17"/>
      <c r="L17"/>
      <c r="M17"/>
      <c r="N17"/>
      <c r="O17"/>
    </row>
    <row r="18" spans="1:15" ht="15" x14ac:dyDescent="0.25">
      <c r="A18" s="25">
        <v>1955</v>
      </c>
      <c r="B18" s="26"/>
      <c r="C18" s="27">
        <v>44.96</v>
      </c>
      <c r="D18" s="28"/>
      <c r="E18" s="29"/>
      <c r="F18" s="24"/>
      <c r="G18" s="33"/>
      <c r="H18" s="8"/>
      <c r="I18" s="34"/>
      <c r="K18"/>
      <c r="L18"/>
      <c r="M18"/>
      <c r="N18"/>
      <c r="O18"/>
    </row>
    <row r="19" spans="1:15" ht="15" x14ac:dyDescent="0.25">
      <c r="A19" s="25">
        <v>1960</v>
      </c>
      <c r="B19" s="26"/>
      <c r="C19" s="27">
        <v>53.6</v>
      </c>
      <c r="D19" s="28"/>
      <c r="E19" s="29"/>
      <c r="F19" s="24"/>
      <c r="G19" s="33"/>
      <c r="H19" s="8"/>
      <c r="I19" s="34"/>
      <c r="K19"/>
      <c r="L19"/>
      <c r="M19"/>
      <c r="N19"/>
      <c r="O19"/>
    </row>
    <row r="20" spans="1:15" ht="15" x14ac:dyDescent="0.25">
      <c r="A20" s="25">
        <v>1965</v>
      </c>
      <c r="B20" s="26"/>
      <c r="C20" s="27">
        <v>70.599999999999994</v>
      </c>
      <c r="D20" s="28"/>
      <c r="E20" s="29"/>
      <c r="F20" s="24"/>
      <c r="G20" s="33"/>
      <c r="H20" s="8"/>
      <c r="I20" s="34"/>
      <c r="K20"/>
      <c r="L20"/>
      <c r="M20"/>
      <c r="N20"/>
      <c r="O20"/>
    </row>
    <row r="21" spans="1:15" ht="15" x14ac:dyDescent="0.25">
      <c r="A21" s="25">
        <v>1970</v>
      </c>
      <c r="B21" s="26"/>
      <c r="C21" s="27">
        <v>100</v>
      </c>
      <c r="D21" s="28"/>
      <c r="E21" s="29"/>
      <c r="F21" s="24"/>
      <c r="G21" s="33"/>
      <c r="H21" s="8"/>
      <c r="I21" s="34"/>
      <c r="K21"/>
      <c r="L21"/>
      <c r="M21"/>
      <c r="N21"/>
      <c r="O21"/>
    </row>
    <row r="22" spans="1:15" ht="15" x14ac:dyDescent="0.25">
      <c r="A22" s="25">
        <v>1975</v>
      </c>
      <c r="B22" s="26"/>
      <c r="C22" s="27">
        <v>176.98</v>
      </c>
      <c r="D22" s="28"/>
      <c r="E22" s="29"/>
      <c r="F22" s="24"/>
      <c r="G22" s="33"/>
      <c r="H22" s="8"/>
      <c r="I22" s="34"/>
      <c r="K22"/>
      <c r="L22"/>
      <c r="M22"/>
      <c r="N22"/>
      <c r="O22"/>
    </row>
    <row r="23" spans="1:15" ht="15" x14ac:dyDescent="0.25">
      <c r="A23" s="25">
        <v>1980</v>
      </c>
      <c r="B23" s="26"/>
      <c r="C23" s="27">
        <v>243.7</v>
      </c>
      <c r="D23" s="28"/>
      <c r="E23" s="29"/>
      <c r="F23" s="24"/>
      <c r="G23" s="33"/>
      <c r="H23" s="8"/>
      <c r="I23" s="34"/>
      <c r="K23"/>
      <c r="L23"/>
      <c r="M23"/>
      <c r="N23"/>
      <c r="O23"/>
    </row>
    <row r="24" spans="1:15" ht="15" x14ac:dyDescent="0.25">
      <c r="A24" s="25">
        <v>1985</v>
      </c>
      <c r="B24" s="26"/>
      <c r="C24" s="27">
        <v>332.72</v>
      </c>
      <c r="D24" s="28"/>
      <c r="E24" s="29"/>
      <c r="F24" s="24"/>
      <c r="G24" s="33"/>
      <c r="H24" s="8"/>
      <c r="I24" s="34"/>
      <c r="K24"/>
      <c r="L24"/>
      <c r="M24"/>
      <c r="N24"/>
      <c r="O24"/>
    </row>
    <row r="25" spans="1:15" ht="15" x14ac:dyDescent="0.25">
      <c r="A25" s="25"/>
      <c r="B25" s="26"/>
      <c r="C25" s="27"/>
      <c r="D25" s="28"/>
      <c r="E25" s="29"/>
      <c r="F25" s="24"/>
      <c r="G25" s="33"/>
      <c r="H25" s="8"/>
      <c r="I25" s="34"/>
      <c r="K25"/>
      <c r="L25"/>
      <c r="M25"/>
      <c r="N25"/>
      <c r="O25"/>
    </row>
    <row r="26" spans="1:15" ht="15" x14ac:dyDescent="0.25">
      <c r="A26" s="25">
        <v>1990</v>
      </c>
      <c r="B26" s="26"/>
      <c r="C26" s="27">
        <v>411.88</v>
      </c>
      <c r="D26" s="28">
        <v>5.17875383043922</v>
      </c>
      <c r="E26" s="29"/>
      <c r="F26" s="24"/>
      <c r="G26" s="33"/>
      <c r="H26" s="8"/>
      <c r="I26" s="34"/>
      <c r="K26"/>
      <c r="L26"/>
      <c r="M26"/>
      <c r="N26"/>
      <c r="O26"/>
    </row>
    <row r="27" spans="1:15" ht="15" x14ac:dyDescent="0.25">
      <c r="A27" s="25">
        <v>1991</v>
      </c>
      <c r="B27" s="26"/>
      <c r="C27" s="27">
        <v>431.77</v>
      </c>
      <c r="D27" s="28">
        <v>4.8290764300281666</v>
      </c>
      <c r="E27" s="29"/>
      <c r="F27" s="24"/>
      <c r="G27" s="33"/>
      <c r="H27" s="8"/>
      <c r="I27" s="34"/>
      <c r="K27"/>
      <c r="L27"/>
      <c r="M27"/>
      <c r="N27"/>
      <c r="O27"/>
    </row>
    <row r="28" spans="1:15" ht="15" x14ac:dyDescent="0.25">
      <c r="A28" s="25">
        <v>1992</v>
      </c>
      <c r="B28" s="26"/>
      <c r="C28" s="27">
        <v>461.72</v>
      </c>
      <c r="D28" s="28">
        <v>6.9365634481321194</v>
      </c>
      <c r="E28" s="29"/>
      <c r="F28" s="24"/>
      <c r="G28" s="33"/>
      <c r="H28" s="8"/>
      <c r="I28" s="34"/>
      <c r="K28"/>
      <c r="L28"/>
      <c r="M28"/>
      <c r="N28"/>
      <c r="O28"/>
    </row>
    <row r="29" spans="1:15" ht="15" x14ac:dyDescent="0.25">
      <c r="A29" s="25">
        <v>1993</v>
      </c>
      <c r="B29" s="26"/>
      <c r="C29" s="27">
        <v>468.18</v>
      </c>
      <c r="D29" s="28">
        <v>1.399116347569958</v>
      </c>
      <c r="E29" s="29"/>
      <c r="F29" s="24"/>
      <c r="G29" s="33"/>
      <c r="H29" s="8"/>
      <c r="I29" s="34"/>
      <c r="K29"/>
      <c r="L29"/>
      <c r="M29"/>
      <c r="N29"/>
      <c r="O29"/>
    </row>
    <row r="30" spans="1:15" ht="15" x14ac:dyDescent="0.25">
      <c r="A30" s="25">
        <v>1994</v>
      </c>
      <c r="B30" s="26"/>
      <c r="C30" s="27">
        <v>473.91</v>
      </c>
      <c r="D30" s="28">
        <v>1.2238882481097022</v>
      </c>
      <c r="E30" s="29"/>
      <c r="F30" s="24"/>
      <c r="G30" s="33"/>
      <c r="H30" s="8"/>
      <c r="I30" s="34"/>
      <c r="K30"/>
      <c r="L30"/>
      <c r="M30"/>
      <c r="N30"/>
      <c r="O30"/>
    </row>
    <row r="31" spans="1:15" ht="15" x14ac:dyDescent="0.25">
      <c r="A31" s="25">
        <v>1995</v>
      </c>
      <c r="B31" s="26"/>
      <c r="C31" s="27">
        <v>482.58</v>
      </c>
      <c r="D31" s="28">
        <v>1.8294612901183598</v>
      </c>
      <c r="E31" s="29"/>
      <c r="F31" s="24"/>
      <c r="G31" s="33"/>
      <c r="H31" s="8"/>
      <c r="I31" s="34"/>
      <c r="K31"/>
      <c r="L31"/>
      <c r="M31"/>
      <c r="N31"/>
      <c r="O31"/>
    </row>
    <row r="32" spans="1:15" ht="15" x14ac:dyDescent="0.25">
      <c r="A32" s="25">
        <v>1996</v>
      </c>
      <c r="B32" s="26"/>
      <c r="C32" s="27">
        <v>486.96</v>
      </c>
      <c r="D32" s="28">
        <v>0.9076215342533942</v>
      </c>
      <c r="E32" s="29"/>
      <c r="F32" s="24"/>
      <c r="G32" s="33"/>
      <c r="H32" s="8"/>
      <c r="I32" s="34"/>
      <c r="K32"/>
      <c r="L32"/>
      <c r="M32"/>
      <c r="N32"/>
      <c r="O32"/>
    </row>
    <row r="33" spans="1:15" ht="15" x14ac:dyDescent="0.25">
      <c r="A33" s="25">
        <v>1997</v>
      </c>
      <c r="B33" s="26"/>
      <c r="C33" s="27">
        <v>494.14</v>
      </c>
      <c r="D33" s="28">
        <v>1.4744537539017557</v>
      </c>
      <c r="E33" s="29"/>
      <c r="F33" s="24"/>
      <c r="G33" s="33"/>
      <c r="H33" s="8"/>
      <c r="I33" s="34"/>
      <c r="K33"/>
      <c r="L33"/>
      <c r="M33"/>
      <c r="N33"/>
      <c r="O33"/>
    </row>
    <row r="34" spans="1:15" ht="15" x14ac:dyDescent="0.25">
      <c r="A34" s="25">
        <v>1998</v>
      </c>
      <c r="B34" s="26"/>
      <c r="C34" s="27">
        <v>503.26</v>
      </c>
      <c r="D34" s="28">
        <v>1.845630792892706</v>
      </c>
      <c r="E34" s="29"/>
      <c r="F34" s="24"/>
      <c r="G34" s="33"/>
      <c r="H34" s="8"/>
      <c r="I34" s="34"/>
      <c r="K34"/>
      <c r="L34"/>
      <c r="M34"/>
      <c r="N34"/>
      <c r="O34"/>
    </row>
    <row r="35" spans="1:15" ht="15" x14ac:dyDescent="0.25">
      <c r="A35" s="25">
        <v>1999</v>
      </c>
      <c r="B35" s="26"/>
      <c r="C35" s="27">
        <v>513.78</v>
      </c>
      <c r="D35" s="28">
        <v>2.0903707824981126</v>
      </c>
      <c r="E35" s="29"/>
      <c r="F35" s="24"/>
      <c r="G35" s="33"/>
      <c r="H35" s="8"/>
      <c r="I35" s="34"/>
      <c r="K35"/>
      <c r="L35"/>
      <c r="M35"/>
      <c r="N35"/>
      <c r="O35"/>
    </row>
    <row r="36" spans="1:15" ht="15" x14ac:dyDescent="0.25">
      <c r="A36" s="25"/>
      <c r="B36" s="26"/>
      <c r="C36" s="27"/>
      <c r="D36" s="28"/>
      <c r="E36" s="29"/>
      <c r="F36" s="24"/>
      <c r="G36" s="33"/>
      <c r="H36" s="8"/>
      <c r="I36" s="34"/>
      <c r="K36"/>
      <c r="L36"/>
      <c r="M36"/>
      <c r="N36"/>
      <c r="O36"/>
    </row>
    <row r="37" spans="1:15" ht="15" x14ac:dyDescent="0.25">
      <c r="A37" s="25">
        <v>2000</v>
      </c>
      <c r="B37" s="26"/>
      <c r="C37" s="27">
        <v>529.74</v>
      </c>
      <c r="D37" s="28">
        <v>3.1063879481490204</v>
      </c>
      <c r="E37" s="29"/>
      <c r="F37" s="24"/>
      <c r="G37" s="33"/>
      <c r="H37" s="8"/>
      <c r="I37" s="34"/>
      <c r="K37"/>
      <c r="L37"/>
      <c r="M37"/>
      <c r="N37"/>
      <c r="O37"/>
    </row>
    <row r="38" spans="1:15" ht="15" x14ac:dyDescent="0.25">
      <c r="A38" s="25">
        <v>2001</v>
      </c>
      <c r="B38" s="26"/>
      <c r="C38" s="27">
        <v>552.22500000000002</v>
      </c>
      <c r="D38" s="28">
        <v>4.2454789141843179</v>
      </c>
      <c r="E38" s="29"/>
      <c r="F38" s="24"/>
      <c r="G38" s="33"/>
      <c r="H38" s="8"/>
      <c r="I38" s="34"/>
      <c r="K38"/>
      <c r="L38"/>
      <c r="M38"/>
      <c r="N38"/>
      <c r="O38"/>
    </row>
    <row r="39" spans="1:15" ht="15" x14ac:dyDescent="0.25">
      <c r="A39" s="25">
        <v>2002</v>
      </c>
      <c r="B39" s="26"/>
      <c r="C39" s="27">
        <v>566.48500000000001</v>
      </c>
      <c r="D39" s="28">
        <v>2.5822573927530215</v>
      </c>
      <c r="E39" s="29"/>
      <c r="F39" s="24"/>
      <c r="G39" s="33"/>
      <c r="H39" s="8"/>
      <c r="I39" s="34"/>
      <c r="K39"/>
      <c r="L39"/>
      <c r="M39"/>
      <c r="N39"/>
      <c r="O39"/>
    </row>
    <row r="40" spans="1:15" ht="15" x14ac:dyDescent="0.25">
      <c r="A40" s="25">
        <v>2003</v>
      </c>
      <c r="B40" s="26"/>
      <c r="C40" s="27">
        <v>577.91499999999996</v>
      </c>
      <c r="D40" s="28">
        <v>2.0176878673939314</v>
      </c>
      <c r="E40" s="29"/>
      <c r="F40" s="24"/>
      <c r="G40" s="33"/>
      <c r="H40" s="8"/>
      <c r="I40" s="34"/>
      <c r="K40"/>
      <c r="L40"/>
      <c r="M40"/>
      <c r="N40"/>
      <c r="O40"/>
    </row>
    <row r="41" spans="1:15" ht="15" x14ac:dyDescent="0.25">
      <c r="A41" s="25">
        <v>2004</v>
      </c>
      <c r="B41" s="26"/>
      <c r="C41" s="27">
        <v>594.9</v>
      </c>
      <c r="D41" s="28">
        <v>2.9381229235880397</v>
      </c>
      <c r="E41" s="29"/>
      <c r="F41" s="24"/>
      <c r="G41" s="33"/>
      <c r="H41" s="8"/>
      <c r="I41" s="34"/>
      <c r="K41"/>
      <c r="L41"/>
      <c r="M41"/>
      <c r="N41"/>
      <c r="O41"/>
    </row>
    <row r="42" spans="1:15" ht="15" x14ac:dyDescent="0.25">
      <c r="A42" s="25">
        <v>2005</v>
      </c>
      <c r="B42" s="26"/>
      <c r="C42" s="27">
        <v>613.31500000000005</v>
      </c>
      <c r="D42" s="28">
        <v>3.0963187090267326</v>
      </c>
      <c r="E42" s="29"/>
      <c r="F42" s="24"/>
      <c r="G42" s="33"/>
      <c r="H42" s="8"/>
      <c r="I42" s="34"/>
      <c r="K42"/>
      <c r="L42"/>
      <c r="M42"/>
      <c r="N42"/>
      <c r="O42"/>
    </row>
    <row r="43" spans="1:15" ht="15" x14ac:dyDescent="0.25">
      <c r="A43" s="25">
        <v>2006</v>
      </c>
      <c r="B43" s="26"/>
      <c r="C43" s="27">
        <v>629.55999999999995</v>
      </c>
      <c r="D43" s="28">
        <v>2.647883649644541</v>
      </c>
      <c r="E43" s="29"/>
      <c r="F43" s="24"/>
      <c r="G43" s="33"/>
      <c r="H43" s="8"/>
      <c r="I43" s="34"/>
      <c r="K43"/>
      <c r="L43"/>
      <c r="M43"/>
      <c r="N43"/>
      <c r="O43"/>
    </row>
    <row r="44" spans="1:15" ht="15" x14ac:dyDescent="0.25">
      <c r="A44" s="25">
        <v>2007</v>
      </c>
      <c r="B44" s="26"/>
      <c r="C44" s="27">
        <v>649.16499999999996</v>
      </c>
      <c r="D44" s="28">
        <v>3.1148738801702933</v>
      </c>
      <c r="E44" s="29"/>
      <c r="F44" s="24"/>
      <c r="G44" s="33"/>
      <c r="H44" s="8"/>
      <c r="I44" s="34"/>
      <c r="K44"/>
      <c r="L44"/>
      <c r="M44"/>
      <c r="N44"/>
      <c r="O44"/>
    </row>
    <row r="45" spans="1:15" ht="15" x14ac:dyDescent="0.25">
      <c r="A45" s="25">
        <v>2008</v>
      </c>
      <c r="B45" s="26"/>
      <c r="C45" s="27">
        <v>669.88</v>
      </c>
      <c r="D45" s="28">
        <v>3.1902275212964355</v>
      </c>
      <c r="E45" s="29"/>
      <c r="F45" s="24"/>
      <c r="G45" s="33"/>
      <c r="H45" s="8"/>
      <c r="I45" s="34"/>
      <c r="K45"/>
      <c r="L45"/>
      <c r="M45"/>
      <c r="N45"/>
      <c r="O45"/>
    </row>
    <row r="46" spans="1:15" ht="15" x14ac:dyDescent="0.25">
      <c r="A46" s="25">
        <v>2009</v>
      </c>
      <c r="B46" s="26"/>
      <c r="C46" s="27">
        <v>677.09999999999991</v>
      </c>
      <c r="D46" s="28">
        <v>1.0778049799964151</v>
      </c>
      <c r="E46" s="29"/>
      <c r="F46" s="24"/>
      <c r="G46" s="33"/>
      <c r="H46" s="8"/>
      <c r="I46" s="34"/>
      <c r="K46"/>
      <c r="L46"/>
      <c r="M46"/>
      <c r="N46"/>
      <c r="O46"/>
    </row>
    <row r="47" spans="1:15" ht="15" x14ac:dyDescent="0.25">
      <c r="A47" s="25"/>
      <c r="B47" s="26"/>
      <c r="C47" s="27"/>
      <c r="D47" s="28"/>
      <c r="E47" s="29"/>
      <c r="F47" s="24"/>
      <c r="G47" s="33"/>
      <c r="H47" s="8"/>
      <c r="I47" s="34"/>
      <c r="K47"/>
      <c r="L47"/>
      <c r="M47"/>
      <c r="N47"/>
      <c r="O47"/>
    </row>
    <row r="48" spans="1:15" ht="15" x14ac:dyDescent="0.25">
      <c r="A48" s="25">
        <v>2010</v>
      </c>
      <c r="B48" s="26"/>
      <c r="C48" s="27">
        <v>682.08</v>
      </c>
      <c r="D48" s="28">
        <v>0.73548958794860653</v>
      </c>
      <c r="E48" s="29"/>
      <c r="F48" s="24"/>
      <c r="G48" s="33"/>
      <c r="H48" s="8"/>
      <c r="I48" s="34"/>
      <c r="K48"/>
      <c r="L48"/>
      <c r="M48"/>
      <c r="N48"/>
      <c r="O48"/>
    </row>
    <row r="49" spans="1:15" ht="15" x14ac:dyDescent="0.25">
      <c r="A49" s="25">
        <v>2011</v>
      </c>
      <c r="B49" s="26"/>
      <c r="C49" s="27">
        <v>702.03</v>
      </c>
      <c r="D49" s="28">
        <v>2.9248768472906335</v>
      </c>
      <c r="E49" s="29"/>
      <c r="F49" s="24"/>
      <c r="G49" s="33"/>
      <c r="H49" s="8"/>
      <c r="I49" s="34"/>
      <c r="K49"/>
      <c r="L49"/>
      <c r="M49"/>
      <c r="N49"/>
      <c r="O49"/>
    </row>
    <row r="50" spans="1:15" ht="15" x14ac:dyDescent="0.25">
      <c r="A50" s="25">
        <v>2012</v>
      </c>
      <c r="B50" s="26"/>
      <c r="C50" s="27">
        <v>720.99</v>
      </c>
      <c r="D50" s="28">
        <v>2.7007392846459624</v>
      </c>
      <c r="E50" s="29"/>
      <c r="F50" s="24"/>
      <c r="G50" s="33"/>
      <c r="H50" s="8"/>
      <c r="I50" s="34"/>
      <c r="K50"/>
      <c r="L50"/>
      <c r="M50"/>
      <c r="N50"/>
      <c r="O50"/>
    </row>
    <row r="51" spans="1:15" ht="15" x14ac:dyDescent="0.25">
      <c r="A51" s="25">
        <v>2013</v>
      </c>
      <c r="B51" s="26"/>
      <c r="C51" s="27">
        <v>734.91000000000008</v>
      </c>
      <c r="D51" s="28">
        <v>1.9306786501893214</v>
      </c>
      <c r="E51" s="29"/>
      <c r="F51" s="24"/>
      <c r="G51" s="33"/>
      <c r="H51" s="8"/>
      <c r="I51" s="34"/>
      <c r="K51"/>
      <c r="L51"/>
      <c r="M51"/>
      <c r="N51"/>
      <c r="O51"/>
    </row>
    <row r="52" spans="1:15" ht="15" x14ac:dyDescent="0.25">
      <c r="A52" s="25">
        <v>2014</v>
      </c>
      <c r="B52" s="26"/>
      <c r="C52" s="27">
        <v>747.625</v>
      </c>
      <c r="D52" s="28">
        <v>1.7308241825529649</v>
      </c>
      <c r="E52" s="29"/>
      <c r="F52" s="24"/>
      <c r="G52" s="33"/>
      <c r="H52" s="8"/>
      <c r="I52" s="34"/>
      <c r="K52"/>
      <c r="L52"/>
      <c r="M52"/>
      <c r="N52"/>
      <c r="O52"/>
    </row>
    <row r="53" spans="1:15" ht="15" x14ac:dyDescent="0.25">
      <c r="A53" s="25">
        <v>2015</v>
      </c>
      <c r="B53" s="26"/>
      <c r="C53" s="27">
        <v>755.301288</v>
      </c>
      <c r="D53" s="28">
        <v>1.0259085376456198</v>
      </c>
      <c r="E53" s="29"/>
      <c r="F53" s="24"/>
      <c r="G53" s="33"/>
      <c r="H53" s="8"/>
      <c r="I53" s="34"/>
      <c r="K53"/>
      <c r="L53"/>
      <c r="M53"/>
      <c r="N53"/>
      <c r="O53"/>
    </row>
    <row r="54" spans="1:15" ht="15" x14ac:dyDescent="0.25">
      <c r="A54" s="25">
        <v>2016</v>
      </c>
      <c r="B54" s="26"/>
      <c r="C54" s="27">
        <v>762.94058399999994</v>
      </c>
      <c r="D54" s="28">
        <v>1.0115186018800699</v>
      </c>
      <c r="E54" s="29"/>
      <c r="F54" s="24"/>
      <c r="G54" s="33"/>
      <c r="H54" s="8"/>
      <c r="I54" s="34"/>
      <c r="K54"/>
      <c r="L54"/>
      <c r="M54"/>
      <c r="N54"/>
      <c r="O54"/>
    </row>
    <row r="55" spans="1:15" ht="15" x14ac:dyDescent="0.25">
      <c r="A55" s="25">
        <v>2017</v>
      </c>
      <c r="B55" s="26"/>
      <c r="C55" s="27">
        <v>777.87813600000004</v>
      </c>
      <c r="D55" s="28">
        <v>1.9582142763519812</v>
      </c>
      <c r="E55" s="29"/>
      <c r="F55" s="24"/>
      <c r="G55" s="33"/>
      <c r="H55" s="8"/>
      <c r="I55" s="34"/>
      <c r="K55"/>
      <c r="L55"/>
      <c r="M55"/>
      <c r="N55"/>
      <c r="O55"/>
    </row>
    <row r="56" spans="1:15" ht="15" x14ac:dyDescent="0.25">
      <c r="A56" s="25">
        <v>2018</v>
      </c>
      <c r="B56" s="26"/>
      <c r="C56" s="27">
        <v>793.0203120000001</v>
      </c>
      <c r="D56" s="28">
        <v>1.9463156270890067</v>
      </c>
      <c r="E56" s="29"/>
      <c r="F56" s="24"/>
      <c r="G56" s="33"/>
      <c r="H56" s="8"/>
      <c r="I56" s="34"/>
      <c r="K56"/>
      <c r="L56"/>
      <c r="M56"/>
      <c r="N56"/>
      <c r="O56"/>
    </row>
    <row r="57" spans="1:15" ht="15" x14ac:dyDescent="0.25">
      <c r="A57" s="25">
        <v>2019</v>
      </c>
      <c r="B57" s="26"/>
      <c r="C57" s="27">
        <v>816.72259200000008</v>
      </c>
      <c r="D57" s="28">
        <v>2.9463156270890098</v>
      </c>
      <c r="E57" s="29"/>
      <c r="F57" s="24"/>
      <c r="G57" s="33"/>
      <c r="H57" s="8"/>
      <c r="I57" s="34"/>
      <c r="K57"/>
      <c r="L57"/>
      <c r="M57"/>
      <c r="N57"/>
      <c r="O57"/>
    </row>
    <row r="58" spans="1:15" ht="15" x14ac:dyDescent="0.25">
      <c r="A58" s="25"/>
      <c r="B58" s="26"/>
      <c r="C58" s="27"/>
      <c r="D58" s="28"/>
      <c r="E58" s="29"/>
      <c r="F58" s="24"/>
      <c r="G58" s="33"/>
      <c r="H58" s="8"/>
      <c r="I58" s="34"/>
      <c r="K58"/>
      <c r="L58"/>
      <c r="M58"/>
      <c r="N58"/>
      <c r="O58"/>
    </row>
    <row r="59" spans="1:15" ht="15" x14ac:dyDescent="0.25">
      <c r="A59" s="25">
        <v>2000</v>
      </c>
      <c r="B59" s="26" t="s">
        <v>16</v>
      </c>
      <c r="C59" s="27">
        <v>524.53</v>
      </c>
      <c r="D59" s="28">
        <v>1.5</v>
      </c>
      <c r="E59" s="29">
        <v>2.7</v>
      </c>
      <c r="F59" s="24"/>
      <c r="G59" s="30">
        <v>1940</v>
      </c>
      <c r="H59" s="27">
        <v>8.8000000000000007</v>
      </c>
      <c r="I59" s="31"/>
      <c r="K59"/>
      <c r="L59"/>
      <c r="M59"/>
      <c r="N59"/>
      <c r="O59"/>
    </row>
    <row r="60" spans="1:15" ht="15" x14ac:dyDescent="0.25">
      <c r="A60" s="25">
        <f>+A59</f>
        <v>2000</v>
      </c>
      <c r="B60" s="26" t="s">
        <v>17</v>
      </c>
      <c r="C60" s="27">
        <v>534.95000000000005</v>
      </c>
      <c r="D60" s="28">
        <v>2</v>
      </c>
      <c r="E60" s="29">
        <v>3.5</v>
      </c>
      <c r="F60" s="24"/>
      <c r="G60" s="30">
        <v>1945</v>
      </c>
      <c r="H60" s="27">
        <v>44.57</v>
      </c>
      <c r="I60" s="29"/>
      <c r="K60"/>
      <c r="L60"/>
      <c r="M60"/>
      <c r="N60"/>
      <c r="O60"/>
    </row>
    <row r="61" spans="1:15" ht="15" x14ac:dyDescent="0.25">
      <c r="A61" s="25">
        <v>2001</v>
      </c>
      <c r="B61" s="26" t="s">
        <v>16</v>
      </c>
      <c r="C61" s="27">
        <v>550.19000000000005</v>
      </c>
      <c r="D61" s="28">
        <v>2.8488643798485924</v>
      </c>
      <c r="E61" s="29">
        <v>4.8919985510838444</v>
      </c>
      <c r="F61" s="24"/>
      <c r="G61" s="30">
        <v>1950</v>
      </c>
      <c r="H61" s="27">
        <v>41.49</v>
      </c>
      <c r="I61" s="29"/>
      <c r="K61"/>
      <c r="L61"/>
      <c r="M61"/>
      <c r="N61"/>
      <c r="O61"/>
    </row>
    <row r="62" spans="1:15" ht="15" x14ac:dyDescent="0.25">
      <c r="A62" s="25">
        <f>+A61</f>
        <v>2001</v>
      </c>
      <c r="B62" s="26" t="s">
        <v>17</v>
      </c>
      <c r="C62" s="27">
        <v>554.26</v>
      </c>
      <c r="D62" s="28">
        <v>0.7397444519166072</v>
      </c>
      <c r="E62" s="29">
        <v>3.6096831479577247</v>
      </c>
      <c r="F62" s="24"/>
      <c r="G62" s="30">
        <v>1955</v>
      </c>
      <c r="H62" s="27">
        <v>44.96</v>
      </c>
      <c r="I62" s="29"/>
      <c r="K62"/>
      <c r="L62"/>
      <c r="M62"/>
      <c r="N62"/>
      <c r="O62"/>
    </row>
    <row r="63" spans="1:15" ht="15" x14ac:dyDescent="0.25">
      <c r="A63" s="25">
        <v>2002</v>
      </c>
      <c r="B63" s="26" t="s">
        <v>16</v>
      </c>
      <c r="C63" s="27">
        <v>563.36</v>
      </c>
      <c r="D63" s="28">
        <v>1.6418287446324769</v>
      </c>
      <c r="E63" s="29">
        <v>2.3937185335974647</v>
      </c>
      <c r="F63" s="24"/>
      <c r="G63" s="30">
        <v>1960</v>
      </c>
      <c r="H63" s="27">
        <v>53.6</v>
      </c>
      <c r="I63" s="29"/>
      <c r="K63"/>
      <c r="L63"/>
      <c r="M63"/>
      <c r="N63"/>
      <c r="O63"/>
    </row>
    <row r="64" spans="1:15" ht="15" x14ac:dyDescent="0.25">
      <c r="A64" s="25">
        <f>+A63</f>
        <v>2002</v>
      </c>
      <c r="B64" s="26" t="s">
        <v>17</v>
      </c>
      <c r="C64" s="27">
        <v>569.61</v>
      </c>
      <c r="D64" s="28">
        <v>1.109414938937789</v>
      </c>
      <c r="E64" s="29">
        <v>2.7694583769350061</v>
      </c>
      <c r="F64" s="24"/>
      <c r="G64" s="30">
        <v>1965</v>
      </c>
      <c r="H64" s="27">
        <v>70.599999999999994</v>
      </c>
      <c r="I64" s="29"/>
      <c r="K64"/>
      <c r="L64"/>
      <c r="M64"/>
      <c r="N64"/>
      <c r="O64"/>
    </row>
    <row r="65" spans="1:15" ht="15" x14ac:dyDescent="0.25">
      <c r="A65" s="25">
        <v>2003</v>
      </c>
      <c r="B65" s="26" t="s">
        <v>16</v>
      </c>
      <c r="C65" s="27">
        <v>575.85</v>
      </c>
      <c r="D65" s="28">
        <v>1.0954863854216086</v>
      </c>
      <c r="E65" s="29">
        <v>2.2170548139732915</v>
      </c>
      <c r="F65" s="24"/>
      <c r="G65" s="30">
        <v>1970</v>
      </c>
      <c r="H65" s="27">
        <v>100</v>
      </c>
      <c r="I65" s="29"/>
      <c r="K65"/>
      <c r="L65"/>
      <c r="M65"/>
      <c r="N65"/>
      <c r="O65"/>
    </row>
    <row r="66" spans="1:15" ht="15" x14ac:dyDescent="0.25">
      <c r="A66" s="25">
        <f>+A65</f>
        <v>2003</v>
      </c>
      <c r="B66" s="26" t="s">
        <v>17</v>
      </c>
      <c r="C66" s="27">
        <v>579.98</v>
      </c>
      <c r="D66" s="28">
        <v>0.71720065989407544</v>
      </c>
      <c r="E66" s="29">
        <v>1.8205438809009564</v>
      </c>
      <c r="F66" s="24"/>
      <c r="G66" s="30">
        <v>1975</v>
      </c>
      <c r="H66" s="27">
        <v>176.98</v>
      </c>
      <c r="I66" s="29"/>
      <c r="K66"/>
      <c r="L66"/>
      <c r="M66"/>
      <c r="N66"/>
      <c r="O66"/>
    </row>
    <row r="67" spans="1:15" ht="15" x14ac:dyDescent="0.25">
      <c r="A67" s="25">
        <v>2004</v>
      </c>
      <c r="B67" s="26" t="s">
        <v>16</v>
      </c>
      <c r="C67" s="27">
        <v>588.91999999999996</v>
      </c>
      <c r="D67" s="28">
        <v>1.5414324631883858</v>
      </c>
      <c r="E67" s="29">
        <v>2.2696882868802533</v>
      </c>
      <c r="F67" s="24"/>
      <c r="G67" s="30">
        <v>1980</v>
      </c>
      <c r="H67" s="27">
        <v>243.7</v>
      </c>
      <c r="I67" s="29"/>
      <c r="K67"/>
      <c r="L67"/>
      <c r="M67"/>
      <c r="N67"/>
      <c r="O67"/>
    </row>
    <row r="68" spans="1:15" ht="15" x14ac:dyDescent="0.25">
      <c r="A68" s="25">
        <f>+A67</f>
        <v>2004</v>
      </c>
      <c r="B68" s="26" t="s">
        <v>17</v>
      </c>
      <c r="C68" s="27">
        <v>600.88</v>
      </c>
      <c r="D68" s="28">
        <v>2.03083610677173</v>
      </c>
      <c r="E68" s="29">
        <v>3.6035725369840179</v>
      </c>
      <c r="F68" s="32"/>
      <c r="G68" s="30">
        <v>1985</v>
      </c>
      <c r="H68" s="27">
        <v>332.72</v>
      </c>
      <c r="I68" s="29"/>
      <c r="K68"/>
      <c r="L68"/>
      <c r="M68"/>
      <c r="N68"/>
      <c r="O68"/>
    </row>
    <row r="69" spans="1:15" ht="15" customHeight="1" x14ac:dyDescent="0.25">
      <c r="A69" s="25"/>
      <c r="B69" s="26"/>
      <c r="C69" s="27"/>
      <c r="D69" s="28"/>
      <c r="E69" s="29"/>
      <c r="F69" s="24"/>
      <c r="G69" s="30"/>
      <c r="H69" s="27"/>
      <c r="I69" s="29"/>
      <c r="K69"/>
      <c r="L69"/>
      <c r="M69"/>
      <c r="N69"/>
      <c r="O69"/>
    </row>
    <row r="70" spans="1:15" ht="15" x14ac:dyDescent="0.25">
      <c r="A70" s="25">
        <v>2005</v>
      </c>
      <c r="B70" s="26" t="s">
        <v>16</v>
      </c>
      <c r="C70" s="27">
        <v>608.08000000000004</v>
      </c>
      <c r="D70" s="28">
        <v>1.198242577552918</v>
      </c>
      <c r="E70" s="29">
        <v>3.25341302723632</v>
      </c>
      <c r="F70" s="24"/>
      <c r="G70" s="30">
        <v>1990</v>
      </c>
      <c r="H70" s="27">
        <v>411.88</v>
      </c>
      <c r="I70" s="29">
        <v>5.17875383043922</v>
      </c>
      <c r="K70"/>
      <c r="L70"/>
      <c r="M70"/>
      <c r="N70"/>
      <c r="O70"/>
    </row>
    <row r="71" spans="1:15" x14ac:dyDescent="0.2">
      <c r="A71" s="25">
        <f>+A70</f>
        <v>2005</v>
      </c>
      <c r="B71" s="26" t="s">
        <v>17</v>
      </c>
      <c r="C71" s="27">
        <v>618.54999999999995</v>
      </c>
      <c r="D71" s="28">
        <v>1.7218129193527005</v>
      </c>
      <c r="E71" s="29">
        <v>2.9406869924111163</v>
      </c>
      <c r="F71" s="24"/>
      <c r="G71" s="30">
        <v>1991</v>
      </c>
      <c r="H71" s="27">
        <v>431.77</v>
      </c>
      <c r="I71" s="29">
        <v>4.8290764300281666</v>
      </c>
    </row>
    <row r="72" spans="1:15" ht="12.75" customHeight="1" x14ac:dyDescent="0.2">
      <c r="A72" s="25">
        <v>2006</v>
      </c>
      <c r="B72" s="26" t="s">
        <v>16</v>
      </c>
      <c r="C72" s="27">
        <v>625.70000000000005</v>
      </c>
      <c r="D72" s="28">
        <v>1.1559291892329071</v>
      </c>
      <c r="E72" s="29">
        <v>2.8976450467043833</v>
      </c>
      <c r="F72" s="24"/>
      <c r="G72" s="30">
        <v>1992</v>
      </c>
      <c r="H72" s="27">
        <v>461.72</v>
      </c>
      <c r="I72" s="29">
        <v>6.9365634481321194</v>
      </c>
    </row>
    <row r="73" spans="1:15" x14ac:dyDescent="0.2">
      <c r="A73" s="25">
        <f>+A72</f>
        <v>2006</v>
      </c>
      <c r="B73" s="26" t="s">
        <v>17</v>
      </c>
      <c r="C73" s="27">
        <v>633.41999999999996</v>
      </c>
      <c r="D73" s="28">
        <v>1.2338181237014396</v>
      </c>
      <c r="E73" s="29">
        <v>2.4040093767682578</v>
      </c>
      <c r="F73" s="24"/>
      <c r="G73" s="30">
        <v>1993</v>
      </c>
      <c r="H73" s="27">
        <v>468.18</v>
      </c>
      <c r="I73" s="29">
        <v>1.399116347569958</v>
      </c>
    </row>
    <row r="74" spans="1:15" x14ac:dyDescent="0.2">
      <c r="A74" s="25">
        <v>2007</v>
      </c>
      <c r="B74" s="26" t="s">
        <v>16</v>
      </c>
      <c r="C74" s="27">
        <v>646.07000000000005</v>
      </c>
      <c r="D74" s="28">
        <v>1.9970951343500474</v>
      </c>
      <c r="E74" s="29">
        <v>3.2555537797666574</v>
      </c>
      <c r="F74" s="24"/>
      <c r="G74" s="30">
        <v>1994</v>
      </c>
      <c r="H74" s="27">
        <v>473.91</v>
      </c>
      <c r="I74" s="29">
        <v>1.2238882481097022</v>
      </c>
    </row>
    <row r="75" spans="1:15" x14ac:dyDescent="0.2">
      <c r="A75" s="25">
        <f>+A74</f>
        <v>2007</v>
      </c>
      <c r="B75" s="26" t="s">
        <v>17</v>
      </c>
      <c r="C75" s="27">
        <v>652.26</v>
      </c>
      <c r="D75" s="28">
        <v>0.95810051542402164</v>
      </c>
      <c r="E75" s="29">
        <v>2.9743298285497985</v>
      </c>
      <c r="F75" s="24"/>
      <c r="G75" s="30">
        <v>1995</v>
      </c>
      <c r="H75" s="27">
        <v>482.58</v>
      </c>
      <c r="I75" s="29">
        <v>1.8294612901183598</v>
      </c>
    </row>
    <row r="76" spans="1:15" x14ac:dyDescent="0.2">
      <c r="A76" s="25">
        <v>2008</v>
      </c>
      <c r="B76" s="26" t="s">
        <v>16</v>
      </c>
      <c r="C76" s="27">
        <v>666.12</v>
      </c>
      <c r="D76" s="28">
        <v>2.1249195106245935</v>
      </c>
      <c r="E76" s="29">
        <v>3.1033788908322606</v>
      </c>
      <c r="F76" s="24"/>
      <c r="G76" s="30">
        <v>1996</v>
      </c>
      <c r="H76" s="27">
        <v>486.96</v>
      </c>
      <c r="I76" s="29">
        <v>0.9076215342533942</v>
      </c>
    </row>
    <row r="77" spans="1:15" x14ac:dyDescent="0.2">
      <c r="A77" s="25">
        <f>+A76</f>
        <v>2008</v>
      </c>
      <c r="B77" s="26" t="s">
        <v>17</v>
      </c>
      <c r="C77" s="27">
        <v>673.64</v>
      </c>
      <c r="D77" s="28">
        <v>1.1289257190896507</v>
      </c>
      <c r="E77" s="29">
        <v>3.2778339925796445</v>
      </c>
      <c r="F77" s="24"/>
      <c r="G77" s="30">
        <v>1997</v>
      </c>
      <c r="H77" s="27">
        <v>494.14</v>
      </c>
      <c r="I77" s="29">
        <v>1.4744537539017557</v>
      </c>
    </row>
    <row r="78" spans="1:15" x14ac:dyDescent="0.2">
      <c r="A78" s="25">
        <v>2009</v>
      </c>
      <c r="B78" s="26" t="s">
        <v>16</v>
      </c>
      <c r="C78" s="27">
        <v>677.02</v>
      </c>
      <c r="D78" s="28">
        <v>0.5017516774538251</v>
      </c>
      <c r="E78" s="29">
        <v>1.6363418002762273</v>
      </c>
      <c r="F78" s="24"/>
      <c r="G78" s="30">
        <v>1998</v>
      </c>
      <c r="H78" s="27">
        <v>503.26</v>
      </c>
      <c r="I78" s="29">
        <v>1.845630792892706</v>
      </c>
    </row>
    <row r="79" spans="1:15" x14ac:dyDescent="0.2">
      <c r="A79" s="25">
        <f>+A78</f>
        <v>2009</v>
      </c>
      <c r="B79" s="26" t="s">
        <v>17</v>
      </c>
      <c r="C79" s="27">
        <v>677.18</v>
      </c>
      <c r="D79" s="28">
        <v>2.3632979823332789E-2</v>
      </c>
      <c r="E79" s="29">
        <v>0.52550323614985928</v>
      </c>
      <c r="F79" s="32"/>
      <c r="G79" s="30">
        <v>1999</v>
      </c>
      <c r="H79" s="27">
        <v>513.78</v>
      </c>
      <c r="I79" s="29">
        <v>2.0903707824981126</v>
      </c>
    </row>
    <row r="80" spans="1:15" x14ac:dyDescent="0.2">
      <c r="A80" s="25"/>
      <c r="B80" s="26"/>
      <c r="C80" s="27"/>
      <c r="D80" s="28"/>
      <c r="E80" s="29"/>
      <c r="F80" s="24"/>
      <c r="G80" s="33"/>
      <c r="H80" s="8"/>
      <c r="I80" s="34"/>
    </row>
    <row r="81" spans="1:9" x14ac:dyDescent="0.2">
      <c r="A81" s="25">
        <v>2010</v>
      </c>
      <c r="B81" s="26" t="s">
        <v>16</v>
      </c>
      <c r="C81" s="27">
        <v>678.72</v>
      </c>
      <c r="D81" s="28">
        <v>0.22741368616911473</v>
      </c>
      <c r="E81" s="29">
        <v>0.25110041062303878</v>
      </c>
      <c r="F81" s="24"/>
      <c r="G81" s="30">
        <v>2000</v>
      </c>
      <c r="H81" s="27">
        <v>529.74</v>
      </c>
      <c r="I81" s="29">
        <v>3.1063879481490204</v>
      </c>
    </row>
    <row r="82" spans="1:9" x14ac:dyDescent="0.2">
      <c r="A82" s="25">
        <f>+A81</f>
        <v>2010</v>
      </c>
      <c r="B82" s="26" t="s">
        <v>17</v>
      </c>
      <c r="C82" s="27">
        <v>685.44</v>
      </c>
      <c r="D82" s="28">
        <v>0.99009900990098743</v>
      </c>
      <c r="E82" s="29">
        <v>1.2197643167252608</v>
      </c>
      <c r="F82" s="24"/>
      <c r="G82" s="30">
        <v>2001</v>
      </c>
      <c r="H82" s="27">
        <v>552.22500000000002</v>
      </c>
      <c r="I82" s="29">
        <v>4.2454789141843179</v>
      </c>
    </row>
    <row r="83" spans="1:9" x14ac:dyDescent="0.2">
      <c r="A83" s="25">
        <v>2011</v>
      </c>
      <c r="B83" s="26" t="s">
        <v>16</v>
      </c>
      <c r="C83" s="27">
        <v>696.95</v>
      </c>
      <c r="D83" s="28">
        <v>1.6792133520074657</v>
      </c>
      <c r="E83" s="29">
        <v>2.685938236680812</v>
      </c>
      <c r="F83" s="24"/>
      <c r="G83" s="30">
        <v>2002</v>
      </c>
      <c r="H83" s="27">
        <v>566.48500000000001</v>
      </c>
      <c r="I83" s="29">
        <v>2.5822573927530215</v>
      </c>
    </row>
    <row r="84" spans="1:9" x14ac:dyDescent="0.2">
      <c r="A84" s="25">
        <f>+A83</f>
        <v>2011</v>
      </c>
      <c r="B84" s="26" t="s">
        <v>17</v>
      </c>
      <c r="C84" s="27">
        <v>707.11</v>
      </c>
      <c r="D84" s="28">
        <v>1.4577803285745148</v>
      </c>
      <c r="E84" s="29">
        <v>3.1614729225023268</v>
      </c>
      <c r="F84" s="24"/>
      <c r="G84" s="30">
        <v>2003</v>
      </c>
      <c r="H84" s="27">
        <v>577.91499999999996</v>
      </c>
      <c r="I84" s="29">
        <v>2.0176878673939314</v>
      </c>
    </row>
    <row r="85" spans="1:9" x14ac:dyDescent="0.2">
      <c r="A85" s="25">
        <v>2012</v>
      </c>
      <c r="B85" s="26" t="s">
        <v>16</v>
      </c>
      <c r="C85" s="27">
        <v>716.93</v>
      </c>
      <c r="D85" s="28">
        <v>1.3887513965295142</v>
      </c>
      <c r="E85" s="29">
        <v>2.8667766697754331</v>
      </c>
      <c r="F85" s="24"/>
      <c r="G85" s="30">
        <v>2004</v>
      </c>
      <c r="H85" s="27">
        <v>594.9</v>
      </c>
      <c r="I85" s="29">
        <v>2.9381229235880397</v>
      </c>
    </row>
    <row r="86" spans="1:9" x14ac:dyDescent="0.2">
      <c r="A86" s="25">
        <f>+A85</f>
        <v>2012</v>
      </c>
      <c r="B86" s="26" t="s">
        <v>17</v>
      </c>
      <c r="C86" s="27">
        <v>725.05</v>
      </c>
      <c r="D86" s="28">
        <v>1.1326070885581601</v>
      </c>
      <c r="E86" s="29">
        <v>2.5370875818472314</v>
      </c>
      <c r="F86" s="24"/>
      <c r="G86" s="30">
        <v>2005</v>
      </c>
      <c r="H86" s="27">
        <v>613.31500000000005</v>
      </c>
      <c r="I86" s="29">
        <v>3.0963187090267326</v>
      </c>
    </row>
    <row r="87" spans="1:9" x14ac:dyDescent="0.2">
      <c r="A87" s="25">
        <v>2013</v>
      </c>
      <c r="B87" s="26" t="s">
        <v>16</v>
      </c>
      <c r="C87" s="27">
        <v>730.85</v>
      </c>
      <c r="D87" s="28">
        <v>0.79994483139094541</v>
      </c>
      <c r="E87" s="29">
        <v>1.9416121518139846</v>
      </c>
      <c r="F87" s="24"/>
      <c r="G87" s="30">
        <v>2006</v>
      </c>
      <c r="H87" s="27">
        <v>629.55999999999995</v>
      </c>
      <c r="I87" s="29">
        <v>2.647883649644541</v>
      </c>
    </row>
    <row r="88" spans="1:9" x14ac:dyDescent="0.2">
      <c r="A88" s="25">
        <f>+A87</f>
        <v>2013</v>
      </c>
      <c r="B88" s="26" t="s">
        <v>17</v>
      </c>
      <c r="C88" s="27">
        <v>738.97</v>
      </c>
      <c r="D88" s="28">
        <v>1.1110350961209576</v>
      </c>
      <c r="E88" s="29">
        <v>1.9198675953382605</v>
      </c>
      <c r="F88" s="24"/>
      <c r="G88" s="30">
        <v>2007</v>
      </c>
      <c r="H88" s="27">
        <v>649.16499999999996</v>
      </c>
      <c r="I88" s="29">
        <v>3.1148738801702933</v>
      </c>
    </row>
    <row r="89" spans="1:9" x14ac:dyDescent="0.2">
      <c r="A89" s="25">
        <v>2014</v>
      </c>
      <c r="B89" s="26" t="s">
        <v>16</v>
      </c>
      <c r="C89" s="27">
        <v>745.85</v>
      </c>
      <c r="D89" s="28">
        <v>0.93102561673681805</v>
      </c>
      <c r="E89" s="29">
        <v>2.0524047342135958</v>
      </c>
      <c r="F89" s="24"/>
      <c r="G89" s="30">
        <v>2008</v>
      </c>
      <c r="H89" s="27">
        <v>669.88</v>
      </c>
      <c r="I89" s="29">
        <v>3.1902275212964355</v>
      </c>
    </row>
    <row r="90" spans="1:9" x14ac:dyDescent="0.2">
      <c r="A90" s="25">
        <f>+A89</f>
        <v>2014</v>
      </c>
      <c r="B90" s="26" t="s">
        <v>17</v>
      </c>
      <c r="C90" s="27">
        <v>749.4</v>
      </c>
      <c r="D90" s="28">
        <v>0.47596701749681358</v>
      </c>
      <c r="E90" s="29">
        <v>1.4114240090937358</v>
      </c>
      <c r="F90" s="24"/>
      <c r="G90" s="30">
        <v>2009</v>
      </c>
      <c r="H90" s="27">
        <v>677.09999999999991</v>
      </c>
      <c r="I90" s="29">
        <v>1.0778049799964151</v>
      </c>
    </row>
    <row r="91" spans="1:9" x14ac:dyDescent="0.2">
      <c r="A91" s="25"/>
      <c r="B91" s="26"/>
      <c r="C91" s="27"/>
      <c r="D91" s="28"/>
      <c r="E91" s="29"/>
      <c r="F91" s="24"/>
      <c r="G91" s="33"/>
      <c r="H91" s="27"/>
      <c r="I91" s="34"/>
    </row>
    <row r="92" spans="1:9" x14ac:dyDescent="0.2">
      <c r="A92" s="25">
        <v>2015</v>
      </c>
      <c r="B92" s="26" t="s">
        <v>16</v>
      </c>
      <c r="C92" s="27">
        <v>753.63019199999997</v>
      </c>
      <c r="D92" s="28">
        <v>0.56447718174538863</v>
      </c>
      <c r="E92" s="29">
        <v>1.0431309244486044</v>
      </c>
      <c r="F92" s="24"/>
      <c r="G92" s="30">
        <v>2010</v>
      </c>
      <c r="H92" s="27">
        <v>682.08</v>
      </c>
      <c r="I92" s="29">
        <v>0.73548958794860653</v>
      </c>
    </row>
    <row r="93" spans="1:9" x14ac:dyDescent="0.2">
      <c r="A93" s="25">
        <f>+A92</f>
        <v>2015</v>
      </c>
      <c r="B93" s="26" t="s">
        <v>17</v>
      </c>
      <c r="C93" s="27">
        <v>756.97238400000003</v>
      </c>
      <c r="D93" s="28">
        <v>0.44347904787764492</v>
      </c>
      <c r="E93" s="29">
        <v>1.0104595676541379</v>
      </c>
      <c r="F93" s="24"/>
      <c r="G93" s="30">
        <v>2011</v>
      </c>
      <c r="H93" s="27">
        <v>702.03</v>
      </c>
      <c r="I93" s="29">
        <v>2.9248768472906335</v>
      </c>
    </row>
    <row r="94" spans="1:9" x14ac:dyDescent="0.2">
      <c r="A94" s="25">
        <v>2016</v>
      </c>
      <c r="B94" s="26" t="s">
        <v>16</v>
      </c>
      <c r="C94" s="27">
        <v>761.20128</v>
      </c>
      <c r="D94" s="28">
        <v>0.55865921787710704</v>
      </c>
      <c r="E94" s="29">
        <v>1.0046158023350671</v>
      </c>
      <c r="F94" s="24"/>
      <c r="G94" s="30">
        <v>2012</v>
      </c>
      <c r="H94" s="27">
        <v>720.99</v>
      </c>
      <c r="I94" s="29">
        <v>2.7007392846459624</v>
      </c>
    </row>
    <row r="95" spans="1:9" x14ac:dyDescent="0.2">
      <c r="A95" s="25">
        <f>+A94</f>
        <v>2016</v>
      </c>
      <c r="B95" s="26" t="s">
        <v>17</v>
      </c>
      <c r="C95" s="27">
        <v>764.67988800000001</v>
      </c>
      <c r="D95" s="28">
        <v>0.45698924731183865</v>
      </c>
      <c r="E95" s="29">
        <v>1.0182014777437445</v>
      </c>
      <c r="F95" s="24"/>
      <c r="G95" s="30">
        <v>2013</v>
      </c>
      <c r="H95" s="27">
        <v>734.91000000000008</v>
      </c>
      <c r="I95" s="29">
        <v>1.9306786501893214</v>
      </c>
    </row>
    <row r="96" spans="1:9" x14ac:dyDescent="0.2">
      <c r="A96" s="25">
        <v>2017</v>
      </c>
      <c r="B96" s="26" t="s">
        <v>16</v>
      </c>
      <c r="C96" s="27">
        <v>775.93420800000001</v>
      </c>
      <c r="D96" s="28">
        <v>1.4717687985014862</v>
      </c>
      <c r="E96" s="29">
        <v>1.9354838709677296</v>
      </c>
      <c r="F96" s="24"/>
      <c r="G96" s="30">
        <v>2014</v>
      </c>
      <c r="H96" s="27">
        <v>747.625</v>
      </c>
      <c r="I96" s="29">
        <v>1.7308241825529649</v>
      </c>
    </row>
    <row r="97" spans="1:9" x14ac:dyDescent="0.2">
      <c r="A97" s="25">
        <f>+A96</f>
        <v>2017</v>
      </c>
      <c r="B97" s="26" t="s">
        <v>17</v>
      </c>
      <c r="C97" s="27">
        <v>779.82206399999995</v>
      </c>
      <c r="D97" s="28">
        <v>0.50105485232066371</v>
      </c>
      <c r="E97" s="29">
        <v>1.9801980198019749</v>
      </c>
      <c r="F97" s="24"/>
      <c r="G97" s="30">
        <v>2015</v>
      </c>
      <c r="H97" s="27">
        <v>755.301288</v>
      </c>
      <c r="I97" s="29">
        <v>1.0259085376456198</v>
      </c>
    </row>
    <row r="98" spans="1:9" x14ac:dyDescent="0.2">
      <c r="A98" s="25">
        <v>2018</v>
      </c>
      <c r="B98" s="26" t="s">
        <v>16</v>
      </c>
      <c r="C98" s="27">
        <v>786.23361599999998</v>
      </c>
      <c r="D98" s="28">
        <v>0.82218140470568812</v>
      </c>
      <c r="E98" s="29">
        <v>1.327355836849506</v>
      </c>
      <c r="F98" s="24"/>
      <c r="G98" s="30">
        <v>2016</v>
      </c>
      <c r="H98" s="27">
        <v>762.94058399999994</v>
      </c>
      <c r="I98" s="29">
        <v>1.0115186018800699</v>
      </c>
    </row>
    <row r="99" spans="1:9" x14ac:dyDescent="0.2">
      <c r="A99" s="25">
        <f>+A98</f>
        <v>2018</v>
      </c>
      <c r="B99" s="26" t="s">
        <v>17</v>
      </c>
      <c r="C99" s="27">
        <v>799.80700800000011</v>
      </c>
      <c r="D99" s="28">
        <v>1.726381538995426</v>
      </c>
      <c r="E99" s="29">
        <v>2.5627569316889947</v>
      </c>
      <c r="F99" s="24"/>
      <c r="G99" s="30">
        <v>2017</v>
      </c>
      <c r="H99" s="27">
        <v>777.87813600000004</v>
      </c>
      <c r="I99" s="29">
        <v>1.9582142763519812</v>
      </c>
    </row>
    <row r="100" spans="1:9" x14ac:dyDescent="0.2">
      <c r="A100" s="25">
        <v>2019</v>
      </c>
      <c r="B100" s="26" t="s">
        <v>16</v>
      </c>
      <c r="C100" s="27">
        <v>811.87982399999999</v>
      </c>
      <c r="D100" s="28">
        <v>1.509466143612471</v>
      </c>
      <c r="E100" s="29">
        <v>3.2619068274485983</v>
      </c>
      <c r="F100" s="24"/>
      <c r="G100" s="30">
        <v>2018</v>
      </c>
      <c r="H100" s="27">
        <v>793.0203120000001</v>
      </c>
      <c r="I100" s="29">
        <v>1.9463156270890067</v>
      </c>
    </row>
    <row r="101" spans="1:9" x14ac:dyDescent="0.2">
      <c r="A101" s="25">
        <v>2019</v>
      </c>
      <c r="B101" s="26" t="s">
        <v>17</v>
      </c>
      <c r="C101" s="27">
        <v>821.56536000000006</v>
      </c>
      <c r="D101" s="28">
        <v>1.1929765605309655</v>
      </c>
      <c r="E101" s="29">
        <v>2.7204502814258831</v>
      </c>
      <c r="F101" s="24"/>
      <c r="G101" s="30">
        <v>2019</v>
      </c>
      <c r="H101" s="27">
        <v>816.72259200000008</v>
      </c>
      <c r="I101" s="29">
        <v>2.9463156270890098</v>
      </c>
    </row>
    <row r="102" spans="1:9" x14ac:dyDescent="0.2">
      <c r="A102" s="25">
        <v>2020</v>
      </c>
      <c r="B102" s="26" t="s">
        <v>16</v>
      </c>
      <c r="C102" s="27">
        <v>837.5260320000001</v>
      </c>
      <c r="D102" s="28">
        <v>1.9427148194271666</v>
      </c>
      <c r="E102" s="29">
        <v>3.1588675123918506</v>
      </c>
      <c r="F102" s="24"/>
      <c r="G102" s="61">
        <v>2020</v>
      </c>
      <c r="H102" s="27">
        <v>841.51620000000003</v>
      </c>
      <c r="I102" s="29">
        <v>3.0357441122431936</v>
      </c>
    </row>
    <row r="103" spans="1:9" x14ac:dyDescent="0.2">
      <c r="A103" s="58">
        <f>+A102</f>
        <v>2020</v>
      </c>
      <c r="B103" s="59" t="s">
        <v>17</v>
      </c>
      <c r="C103" s="27">
        <v>845.50636799999995</v>
      </c>
      <c r="D103" s="28">
        <v>0.95284632299046734</v>
      </c>
      <c r="E103" s="29">
        <v>2.9140722291407144</v>
      </c>
      <c r="F103" s="60"/>
      <c r="G103" s="61">
        <v>2021</v>
      </c>
      <c r="H103" s="27">
        <v>902.73650355000007</v>
      </c>
      <c r="I103" s="29">
        <v>7.2750000000000057</v>
      </c>
    </row>
    <row r="104" spans="1:9" x14ac:dyDescent="0.2">
      <c r="A104" s="58">
        <v>2021</v>
      </c>
      <c r="B104" s="59" t="s">
        <v>16</v>
      </c>
      <c r="C104" s="27">
        <v>881.15161302000001</v>
      </c>
      <c r="D104" s="28">
        <v>4.2158458373668992</v>
      </c>
      <c r="E104" s="29">
        <v>5.2088626924016665</v>
      </c>
      <c r="F104" s="60"/>
      <c r="G104" s="61">
        <v>2022</v>
      </c>
      <c r="H104" s="27">
        <v>1037.7157020300001</v>
      </c>
      <c r="I104" s="29">
        <v>14.952225588440911</v>
      </c>
    </row>
    <row r="105" spans="1:9" x14ac:dyDescent="0.2">
      <c r="A105" s="58">
        <f>+A104</f>
        <v>2021</v>
      </c>
      <c r="B105" s="59" t="s">
        <v>17</v>
      </c>
      <c r="C105" s="27">
        <v>924.32139408000012</v>
      </c>
      <c r="D105" s="28">
        <v>4.8992455352879603</v>
      </c>
      <c r="E105" s="29">
        <v>9.3216360116166612</v>
      </c>
      <c r="F105" s="67"/>
      <c r="G105" s="61"/>
      <c r="H105" s="27"/>
      <c r="I105" s="29"/>
    </row>
    <row r="106" spans="1:9" x14ac:dyDescent="0.2">
      <c r="A106" s="58">
        <v>2022</v>
      </c>
      <c r="B106" s="59" t="s">
        <v>16</v>
      </c>
      <c r="C106" s="27">
        <v>1003.7605233600001</v>
      </c>
      <c r="D106" s="28">
        <v>8.5943190094683217</v>
      </c>
      <c r="E106" s="29">
        <v>13.914621335116053</v>
      </c>
      <c r="F106" s="67"/>
      <c r="G106" s="61"/>
      <c r="H106" s="27"/>
      <c r="I106" s="29"/>
    </row>
    <row r="107" spans="1:9" x14ac:dyDescent="0.2">
      <c r="A107" s="58">
        <v>2022</v>
      </c>
      <c r="B107" s="59" t="s">
        <v>17</v>
      </c>
      <c r="C107" s="27">
        <v>1071.6708807</v>
      </c>
      <c r="D107" s="28">
        <v>6.7655935613681919</v>
      </c>
      <c r="E107" s="29">
        <v>15.941369264384548</v>
      </c>
      <c r="F107" s="67"/>
      <c r="G107" s="61"/>
      <c r="H107" s="27"/>
      <c r="I107" s="29"/>
    </row>
    <row r="108" spans="1:9" x14ac:dyDescent="0.2">
      <c r="A108" s="62">
        <v>2023</v>
      </c>
      <c r="B108" s="63" t="s">
        <v>16</v>
      </c>
      <c r="C108" s="64">
        <v>1127.3792531399999</v>
      </c>
      <c r="D108" s="65">
        <v>5.1982724774244105</v>
      </c>
      <c r="E108" s="66">
        <v>12.315560026827612</v>
      </c>
      <c r="F108" s="67"/>
      <c r="G108" s="36"/>
      <c r="H108" s="37"/>
      <c r="I108" s="38"/>
    </row>
    <row r="109" spans="1:9" x14ac:dyDescent="0.2">
      <c r="A109" s="39"/>
      <c r="B109" s="40"/>
      <c r="C109" s="41"/>
      <c r="D109" s="42"/>
      <c r="E109" s="43"/>
      <c r="F109" s="35"/>
    </row>
    <row r="110" spans="1:9" x14ac:dyDescent="0.25">
      <c r="A110" s="44" t="s">
        <v>18</v>
      </c>
      <c r="B110" s="8"/>
      <c r="C110" s="8"/>
    </row>
    <row r="111" spans="1:9" x14ac:dyDescent="0.2">
      <c r="A111" s="45" t="s">
        <v>19</v>
      </c>
    </row>
    <row r="112" spans="1:9" x14ac:dyDescent="0.25">
      <c r="A112" s="77" t="s">
        <v>20</v>
      </c>
      <c r="B112" s="77"/>
      <c r="C112" s="77"/>
      <c r="D112" s="77"/>
      <c r="E112" s="77"/>
      <c r="F112" s="77"/>
      <c r="G112" s="77"/>
      <c r="H112" s="77"/>
      <c r="I112" s="77"/>
    </row>
    <row r="113" spans="1:9" x14ac:dyDescent="0.25">
      <c r="A113" s="77"/>
      <c r="B113" s="77"/>
      <c r="C113" s="77"/>
      <c r="D113" s="77"/>
      <c r="E113" s="77"/>
      <c r="F113" s="77"/>
      <c r="G113" s="77"/>
      <c r="H113" s="77"/>
      <c r="I113" s="77"/>
    </row>
    <row r="114" spans="1:9" x14ac:dyDescent="0.2">
      <c r="A114" s="45" t="s">
        <v>21</v>
      </c>
    </row>
    <row r="115" spans="1:9" x14ac:dyDescent="0.25">
      <c r="A115" s="77" t="s">
        <v>22</v>
      </c>
      <c r="B115" s="77"/>
      <c r="C115" s="77"/>
      <c r="D115" s="77"/>
      <c r="E115" s="77"/>
      <c r="F115" s="77"/>
      <c r="G115" s="77"/>
      <c r="H115" s="77"/>
      <c r="I115" s="77"/>
    </row>
    <row r="116" spans="1:9" x14ac:dyDescent="0.25">
      <c r="A116" s="77"/>
      <c r="B116" s="77"/>
      <c r="C116" s="77"/>
      <c r="D116" s="77"/>
      <c r="E116" s="77"/>
      <c r="F116" s="77"/>
      <c r="G116" s="77"/>
      <c r="H116" s="77"/>
      <c r="I116" s="77"/>
    </row>
    <row r="117" spans="1:9" x14ac:dyDescent="0.2">
      <c r="A117" s="45" t="s">
        <v>23</v>
      </c>
    </row>
    <row r="118" spans="1:9" x14ac:dyDescent="0.2">
      <c r="A118" s="45"/>
    </row>
    <row r="119" spans="1:9" x14ac:dyDescent="0.25">
      <c r="A119" s="78" t="s">
        <v>24</v>
      </c>
      <c r="B119" s="78"/>
      <c r="C119" s="78"/>
      <c r="D119" s="78"/>
      <c r="E119" s="78"/>
      <c r="F119" s="78"/>
      <c r="G119" s="78"/>
      <c r="H119" s="78"/>
      <c r="I119" s="78"/>
    </row>
    <row r="123" spans="1:9" x14ac:dyDescent="0.25">
      <c r="A123" s="68"/>
      <c r="B123" s="68"/>
      <c r="C123" s="68"/>
      <c r="D123" s="68"/>
      <c r="E123" s="68"/>
      <c r="F123" s="68"/>
      <c r="G123" s="68"/>
    </row>
  </sheetData>
  <mergeCells count="12">
    <mergeCell ref="A123:G123"/>
    <mergeCell ref="A3:I3"/>
    <mergeCell ref="A5:I5"/>
    <mergeCell ref="A6:I6"/>
    <mergeCell ref="A8:I8"/>
    <mergeCell ref="A9:I9"/>
    <mergeCell ref="E11:I11"/>
    <mergeCell ref="A12:E12"/>
    <mergeCell ref="G12:I12"/>
    <mergeCell ref="A112:I113"/>
    <mergeCell ref="A115:I116"/>
    <mergeCell ref="A119:I11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Droit de préemption</vt:lpstr>
      <vt:lpstr>Indice des prix de la constr.</vt:lpstr>
      <vt:lpstr>'Indice des prix de la constr.'!Print_Area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2022-03-07T08:52:17Z</cp:lastPrinted>
  <dcterms:created xsi:type="dcterms:W3CDTF">2020-10-01T12:46:17Z</dcterms:created>
  <dcterms:modified xsi:type="dcterms:W3CDTF">2023-08-17T06:36:10Z</dcterms:modified>
</cp:coreProperties>
</file>